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出表" sheetId="1" r:id="rId1"/>
    <sheet name="上图" sheetId="3" r:id="rId2"/>
  </sheets>
  <definedNames>
    <definedName name="_xlnm.Print_Area" localSheetId="0">出表!$A$1:$K$78</definedName>
    <definedName name="_xlnm.Print_Titles" localSheetId="0">出表!$1:$2</definedName>
  </definedNames>
  <calcPr calcId="144525"/>
</workbook>
</file>

<file path=xl/sharedStrings.xml><?xml version="1.0" encoding="utf-8"?>
<sst xmlns="http://schemas.openxmlformats.org/spreadsheetml/2006/main" count="200" uniqueCount="28">
  <si>
    <t>格田明细表</t>
  </si>
  <si>
    <t>格田编号</t>
  </si>
  <si>
    <t>面积(m^2)</t>
  </si>
  <si>
    <t>设计高程(m)</t>
  </si>
  <si>
    <t>挖方面积(m^2)</t>
  </si>
  <si>
    <t>填方面积(m^2)</t>
  </si>
  <si>
    <t>挖方量(m^3)</t>
  </si>
  <si>
    <t>填方量(m^3)</t>
  </si>
  <si>
    <t>挖填差(m^3)</t>
  </si>
  <si>
    <t>调配方向</t>
  </si>
  <si>
    <t>表土剥离面积(m^2)</t>
  </si>
  <si>
    <t>表土剥离V(m^3)</t>
  </si>
  <si>
    <t>1→2</t>
  </si>
  <si>
    <t>挖方区</t>
  </si>
  <si>
    <t>填方区</t>
  </si>
  <si>
    <t>4→3</t>
  </si>
  <si>
    <t>挖填平衡区</t>
  </si>
  <si>
    <t>10→12/14</t>
  </si>
  <si>
    <t>11→14/16</t>
  </si>
  <si>
    <t>30→29</t>
  </si>
  <si>
    <t>44→43</t>
  </si>
  <si>
    <t>52→54/56</t>
  </si>
  <si>
    <t>条田修筑</t>
  </si>
  <si>
    <t>土方调配</t>
  </si>
  <si>
    <t>表土剥离与回填</t>
  </si>
  <si>
    <t>田埂修筑</t>
  </si>
  <si>
    <t>细部平整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</si>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</sst>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24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sz val="16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177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8"/>
  <sheetViews>
    <sheetView tabSelected="1" view="pageBreakPreview" zoomScaleNormal="100" workbookViewId="0">
      <pane ySplit="2" topLeftCell="A75" activePane="bottomLeft" state="frozen"/>
      <selection/>
      <selection pane="bottomLeft" activeCell="L81" sqref="L81"/>
    </sheetView>
  </sheetViews>
  <sheetFormatPr defaultColWidth="9" defaultRowHeight="14.25"/>
  <cols>
    <col min="1" max="1" width="4.875" customWidth="1"/>
    <col min="2" max="2" width="9.875" customWidth="1"/>
    <col min="3" max="3" width="6.375" customWidth="1"/>
    <col min="4" max="4" width="8.375" customWidth="1"/>
    <col min="6" max="6" width="8.125" customWidth="1"/>
    <col min="8" max="8" width="6.5" customWidth="1"/>
    <col min="9" max="9" width="10.25" customWidth="1"/>
    <col min="11" max="11" width="8.125" customWidth="1"/>
    <col min="14" max="14" width="9.375" customWidth="1"/>
    <col min="16" max="16" width="13.625" customWidth="1"/>
    <col min="17" max="17" width="12.75" customWidth="1"/>
  </cols>
  <sheetData>
    <row r="1" ht="26" customHeight="1" spans="1:1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42.75" spans="1:11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  <c r="I2" s="10" t="s">
        <v>9</v>
      </c>
      <c r="J2" s="10" t="s">
        <v>10</v>
      </c>
      <c r="K2" s="10" t="s">
        <v>11</v>
      </c>
    </row>
    <row r="3" ht="21" customHeight="1" spans="1:17">
      <c r="A3" s="11">
        <v>1</v>
      </c>
      <c r="B3" s="11">
        <v>1162.24</v>
      </c>
      <c r="C3" s="12">
        <v>41.5</v>
      </c>
      <c r="D3" s="11">
        <v>1084.87</v>
      </c>
      <c r="E3" s="11">
        <v>77.37</v>
      </c>
      <c r="F3" s="11">
        <v>368.8</v>
      </c>
      <c r="G3" s="11">
        <v>1.2</v>
      </c>
      <c r="H3" s="11">
        <v>367.6</v>
      </c>
      <c r="I3" s="11" t="s">
        <v>12</v>
      </c>
      <c r="J3" s="11">
        <v>1162.24</v>
      </c>
      <c r="K3" s="11">
        <v>348.7</v>
      </c>
      <c r="P3" s="5" t="str">
        <f>IF(H3&gt;0,"挖方区",IF(H3=0,"挖填平衡区","填方区"))</f>
        <v>挖方区</v>
      </c>
      <c r="Q3" s="5" t="s">
        <v>13</v>
      </c>
    </row>
    <row r="4" ht="21" customHeight="1" spans="1:17">
      <c r="A4" s="11">
        <v>2</v>
      </c>
      <c r="B4" s="11">
        <v>1345.42</v>
      </c>
      <c r="C4" s="12">
        <v>41.1</v>
      </c>
      <c r="D4" s="11">
        <v>544.31</v>
      </c>
      <c r="E4" s="11">
        <v>801.1</v>
      </c>
      <c r="F4" s="11">
        <v>278.8</v>
      </c>
      <c r="G4" s="11">
        <v>566.3</v>
      </c>
      <c r="H4" s="11">
        <v>-287.5</v>
      </c>
      <c r="I4" s="11"/>
      <c r="J4" s="11">
        <v>1345.42</v>
      </c>
      <c r="K4" s="11">
        <v>403.6</v>
      </c>
      <c r="P4" s="5" t="str">
        <f t="shared" ref="P4:P35" si="0">IF(H4&gt;0,"挖方区",IF(H4=0,"挖填平衡区","填方区"))</f>
        <v>填方区</v>
      </c>
      <c r="Q4" s="5" t="s">
        <v>14</v>
      </c>
    </row>
    <row r="5" ht="21" customHeight="1" spans="1:17">
      <c r="A5" s="11">
        <v>3</v>
      </c>
      <c r="B5" s="11">
        <v>1214.07</v>
      </c>
      <c r="C5" s="12">
        <v>40.6</v>
      </c>
      <c r="D5" s="11">
        <v>155.34</v>
      </c>
      <c r="E5" s="11">
        <v>1058.74</v>
      </c>
      <c r="F5" s="11">
        <v>135.7</v>
      </c>
      <c r="G5" s="11">
        <v>466.4</v>
      </c>
      <c r="H5" s="11">
        <v>-330.7</v>
      </c>
      <c r="I5" s="11"/>
      <c r="J5" s="11">
        <v>1214.07</v>
      </c>
      <c r="K5" s="11">
        <v>364.2</v>
      </c>
      <c r="P5" s="5" t="str">
        <f t="shared" si="0"/>
        <v>填方区</v>
      </c>
      <c r="Q5" s="5" t="s">
        <v>14</v>
      </c>
    </row>
    <row r="6" ht="21" customHeight="1" spans="1:17">
      <c r="A6" s="11">
        <v>4</v>
      </c>
      <c r="B6" s="11">
        <v>1347.86</v>
      </c>
      <c r="C6" s="12">
        <v>40.9</v>
      </c>
      <c r="D6" s="11">
        <v>1008.43</v>
      </c>
      <c r="E6" s="11">
        <v>339.43</v>
      </c>
      <c r="F6" s="11">
        <v>442.8</v>
      </c>
      <c r="G6" s="11">
        <v>56.7</v>
      </c>
      <c r="H6" s="11">
        <v>386.1</v>
      </c>
      <c r="I6" s="11" t="s">
        <v>15</v>
      </c>
      <c r="J6" s="11">
        <v>1347.86</v>
      </c>
      <c r="K6" s="11">
        <v>404.4</v>
      </c>
      <c r="P6" s="5" t="str">
        <f t="shared" si="0"/>
        <v>挖方区</v>
      </c>
      <c r="Q6" s="5" t="s">
        <v>13</v>
      </c>
    </row>
    <row r="7" ht="21" customHeight="1" spans="1:17">
      <c r="A7" s="11">
        <v>5</v>
      </c>
      <c r="B7" s="11">
        <v>1501.87</v>
      </c>
      <c r="C7" s="12">
        <v>40.434</v>
      </c>
      <c r="D7" s="11">
        <v>421.22</v>
      </c>
      <c r="E7" s="11">
        <v>1080.66</v>
      </c>
      <c r="F7" s="11">
        <v>175.7</v>
      </c>
      <c r="G7" s="11">
        <v>175.7</v>
      </c>
      <c r="H7" s="11">
        <v>0</v>
      </c>
      <c r="I7" s="11"/>
      <c r="J7" s="11">
        <v>0</v>
      </c>
      <c r="K7" s="11">
        <v>0</v>
      </c>
      <c r="P7" s="5" t="str">
        <f t="shared" si="0"/>
        <v>挖填平衡区</v>
      </c>
      <c r="Q7" s="5" t="s">
        <v>16</v>
      </c>
    </row>
    <row r="8" ht="21" customHeight="1" spans="1:17">
      <c r="A8" s="11">
        <v>6</v>
      </c>
      <c r="B8" s="11">
        <v>1196.49</v>
      </c>
      <c r="C8" s="12">
        <v>40.104</v>
      </c>
      <c r="D8" s="11">
        <v>574.2</v>
      </c>
      <c r="E8" s="11">
        <v>622.29</v>
      </c>
      <c r="F8" s="11">
        <v>35.7</v>
      </c>
      <c r="G8" s="11">
        <v>35.7</v>
      </c>
      <c r="H8" s="11">
        <v>0</v>
      </c>
      <c r="I8" s="11"/>
      <c r="J8" s="11">
        <v>0</v>
      </c>
      <c r="K8" s="11">
        <v>0</v>
      </c>
      <c r="P8" s="5" t="str">
        <f t="shared" si="0"/>
        <v>挖填平衡区</v>
      </c>
      <c r="Q8" s="5" t="s">
        <v>16</v>
      </c>
    </row>
    <row r="9" ht="21" customHeight="1" spans="1:17">
      <c r="A9" s="11">
        <v>7</v>
      </c>
      <c r="B9" s="11">
        <v>998.74</v>
      </c>
      <c r="C9" s="12">
        <v>39.868</v>
      </c>
      <c r="D9" s="11">
        <v>638.79</v>
      </c>
      <c r="E9" s="11">
        <v>359.93</v>
      </c>
      <c r="F9" s="11">
        <v>119.3</v>
      </c>
      <c r="G9" s="11">
        <v>119.3</v>
      </c>
      <c r="H9" s="11">
        <v>0</v>
      </c>
      <c r="I9" s="11"/>
      <c r="J9" s="11">
        <v>0</v>
      </c>
      <c r="K9" s="11">
        <v>0</v>
      </c>
      <c r="P9" s="5" t="str">
        <f t="shared" si="0"/>
        <v>挖填平衡区</v>
      </c>
      <c r="Q9" s="5" t="s">
        <v>16</v>
      </c>
    </row>
    <row r="10" ht="21" customHeight="1" spans="1:17">
      <c r="A10" s="11">
        <v>8</v>
      </c>
      <c r="B10" s="11">
        <v>2993.21</v>
      </c>
      <c r="C10" s="12">
        <v>39.862</v>
      </c>
      <c r="D10" s="11">
        <v>1615.58</v>
      </c>
      <c r="E10" s="11">
        <v>1377.62</v>
      </c>
      <c r="F10" s="11">
        <v>258.5</v>
      </c>
      <c r="G10" s="11">
        <v>258.5</v>
      </c>
      <c r="H10" s="11">
        <v>0</v>
      </c>
      <c r="I10" s="11"/>
      <c r="J10" s="11">
        <v>0</v>
      </c>
      <c r="K10" s="11">
        <v>0</v>
      </c>
      <c r="P10" s="5" t="str">
        <f t="shared" si="0"/>
        <v>挖填平衡区</v>
      </c>
      <c r="Q10" s="5" t="s">
        <v>16</v>
      </c>
    </row>
    <row r="11" ht="21" customHeight="1" spans="1:17">
      <c r="A11" s="11">
        <v>9</v>
      </c>
      <c r="B11" s="11">
        <v>2654.12</v>
      </c>
      <c r="C11" s="12">
        <v>38.817</v>
      </c>
      <c r="D11" s="11">
        <v>1712.37</v>
      </c>
      <c r="E11" s="11">
        <v>940.27</v>
      </c>
      <c r="F11" s="11">
        <v>758</v>
      </c>
      <c r="G11" s="11">
        <v>758</v>
      </c>
      <c r="H11" s="11">
        <v>0</v>
      </c>
      <c r="I11" s="11"/>
      <c r="J11" s="11">
        <v>0</v>
      </c>
      <c r="K11" s="11">
        <v>0</v>
      </c>
      <c r="P11" s="5" t="str">
        <f t="shared" si="0"/>
        <v>挖填平衡区</v>
      </c>
      <c r="Q11" s="5" t="s">
        <v>16</v>
      </c>
    </row>
    <row r="12" ht="21" customHeight="1" spans="1:17">
      <c r="A12" s="11">
        <v>10</v>
      </c>
      <c r="B12" s="11">
        <v>1763.79</v>
      </c>
      <c r="C12" s="12">
        <v>38.6</v>
      </c>
      <c r="D12" s="11">
        <v>1755.03</v>
      </c>
      <c r="E12" s="11">
        <v>8.74</v>
      </c>
      <c r="F12" s="11">
        <v>1545.2</v>
      </c>
      <c r="G12" s="11">
        <v>0.9</v>
      </c>
      <c r="H12" s="11">
        <v>1544.3</v>
      </c>
      <c r="I12" s="11" t="s">
        <v>17</v>
      </c>
      <c r="J12" s="11">
        <v>1763.79</v>
      </c>
      <c r="K12" s="11">
        <v>529.1</v>
      </c>
      <c r="P12" s="5" t="str">
        <f t="shared" si="0"/>
        <v>挖方区</v>
      </c>
      <c r="Q12" s="5" t="s">
        <v>13</v>
      </c>
    </row>
    <row r="13" ht="21" customHeight="1" spans="1:17">
      <c r="A13" s="11">
        <v>11</v>
      </c>
      <c r="B13" s="11">
        <v>1874.69</v>
      </c>
      <c r="C13" s="12">
        <v>38.6</v>
      </c>
      <c r="D13" s="11">
        <v>1721.93</v>
      </c>
      <c r="E13" s="11">
        <v>152.75</v>
      </c>
      <c r="F13" s="11">
        <v>1464.8</v>
      </c>
      <c r="G13" s="11">
        <v>97.7</v>
      </c>
      <c r="H13" s="11">
        <v>1367.1</v>
      </c>
      <c r="I13" s="11" t="s">
        <v>18</v>
      </c>
      <c r="J13" s="11">
        <v>1874.69</v>
      </c>
      <c r="K13" s="11">
        <v>562.4</v>
      </c>
      <c r="P13" s="5" t="str">
        <f t="shared" si="0"/>
        <v>挖方区</v>
      </c>
      <c r="Q13" s="5" t="s">
        <v>13</v>
      </c>
    </row>
    <row r="14" ht="21" customHeight="1" spans="1:17">
      <c r="A14" s="11">
        <v>12</v>
      </c>
      <c r="B14" s="11">
        <v>2002.29</v>
      </c>
      <c r="C14" s="12">
        <v>37.85</v>
      </c>
      <c r="D14" s="11">
        <v>358.57</v>
      </c>
      <c r="E14" s="11">
        <v>1643.76</v>
      </c>
      <c r="F14" s="11">
        <v>231.3</v>
      </c>
      <c r="G14" s="11">
        <v>1059.7</v>
      </c>
      <c r="H14" s="11">
        <v>-828.4</v>
      </c>
      <c r="I14" s="11"/>
      <c r="J14" s="11">
        <v>2002.29</v>
      </c>
      <c r="K14" s="11">
        <v>600.7</v>
      </c>
      <c r="P14" s="5" t="str">
        <f t="shared" si="0"/>
        <v>填方区</v>
      </c>
      <c r="Q14" s="5" t="s">
        <v>14</v>
      </c>
    </row>
    <row r="15" ht="21" customHeight="1" spans="1:17">
      <c r="A15" s="11">
        <v>13</v>
      </c>
      <c r="B15" s="11">
        <v>2511.79</v>
      </c>
      <c r="C15" s="12">
        <v>37.98</v>
      </c>
      <c r="D15" s="11">
        <v>1201.66</v>
      </c>
      <c r="E15" s="11">
        <v>1310.12</v>
      </c>
      <c r="F15" s="11">
        <v>563.8</v>
      </c>
      <c r="G15" s="11">
        <v>563.8</v>
      </c>
      <c r="H15" s="11">
        <v>0</v>
      </c>
      <c r="I15" s="11"/>
      <c r="J15" s="11">
        <v>0</v>
      </c>
      <c r="K15" s="11">
        <v>0</v>
      </c>
      <c r="P15" s="5" t="str">
        <f t="shared" si="0"/>
        <v>挖填平衡区</v>
      </c>
      <c r="Q15" s="5" t="s">
        <v>16</v>
      </c>
    </row>
    <row r="16" ht="21" customHeight="1" spans="1:17">
      <c r="A16" s="11">
        <v>14</v>
      </c>
      <c r="B16" s="11">
        <v>1931.42</v>
      </c>
      <c r="C16" s="12">
        <v>37.7</v>
      </c>
      <c r="D16" s="11">
        <v>104.23</v>
      </c>
      <c r="E16" s="11">
        <v>1827.17</v>
      </c>
      <c r="F16" s="11">
        <v>55.1</v>
      </c>
      <c r="G16" s="11">
        <v>1208.3</v>
      </c>
      <c r="H16" s="11">
        <v>-1153.2</v>
      </c>
      <c r="I16" s="11"/>
      <c r="J16" s="11">
        <v>1931.42</v>
      </c>
      <c r="K16" s="11">
        <v>579.4</v>
      </c>
      <c r="P16" s="5" t="str">
        <f t="shared" si="0"/>
        <v>填方区</v>
      </c>
      <c r="Q16" s="5" t="s">
        <v>14</v>
      </c>
    </row>
    <row r="17" ht="21" customHeight="1" spans="1:17">
      <c r="A17" s="11">
        <v>15</v>
      </c>
      <c r="B17" s="11">
        <v>2561.58</v>
      </c>
      <c r="C17" s="12">
        <v>37.866</v>
      </c>
      <c r="D17" s="11">
        <v>1276.68</v>
      </c>
      <c r="E17" s="11">
        <v>1285.1</v>
      </c>
      <c r="F17" s="11">
        <v>463.9</v>
      </c>
      <c r="G17" s="11">
        <v>463.9</v>
      </c>
      <c r="H17" s="11">
        <v>0</v>
      </c>
      <c r="I17" s="11"/>
      <c r="J17" s="11">
        <v>0</v>
      </c>
      <c r="K17" s="11">
        <v>0</v>
      </c>
      <c r="P17" s="5" t="str">
        <f t="shared" si="0"/>
        <v>挖填平衡区</v>
      </c>
      <c r="Q17" s="5" t="s">
        <v>16</v>
      </c>
    </row>
    <row r="18" ht="21" customHeight="1" spans="1:17">
      <c r="A18" s="11">
        <v>16</v>
      </c>
      <c r="B18" s="11">
        <v>2202.08</v>
      </c>
      <c r="C18" s="12">
        <v>37.6</v>
      </c>
      <c r="D18" s="11">
        <v>533.35</v>
      </c>
      <c r="E18" s="11">
        <v>1668.73</v>
      </c>
      <c r="F18" s="11">
        <v>128.8</v>
      </c>
      <c r="G18" s="11">
        <v>1012.9</v>
      </c>
      <c r="H18" s="11">
        <v>-884.1</v>
      </c>
      <c r="I18" s="11"/>
      <c r="J18" s="11">
        <v>2202.08</v>
      </c>
      <c r="K18" s="11">
        <v>660.6</v>
      </c>
      <c r="P18" s="5" t="str">
        <f t="shared" si="0"/>
        <v>填方区</v>
      </c>
      <c r="Q18" s="5" t="s">
        <v>14</v>
      </c>
    </row>
    <row r="19" ht="21" customHeight="1" spans="1:17">
      <c r="A19" s="11">
        <v>17</v>
      </c>
      <c r="B19" s="11">
        <v>1963.61</v>
      </c>
      <c r="C19" s="12">
        <v>37.909</v>
      </c>
      <c r="D19" s="11">
        <v>1270.72</v>
      </c>
      <c r="E19" s="11">
        <v>693.98</v>
      </c>
      <c r="F19" s="11">
        <v>331.8</v>
      </c>
      <c r="G19" s="11">
        <v>331.8</v>
      </c>
      <c r="H19" s="11">
        <v>0</v>
      </c>
      <c r="I19" s="11"/>
      <c r="J19" s="11">
        <v>0</v>
      </c>
      <c r="K19" s="11">
        <v>0</v>
      </c>
      <c r="P19" s="5" t="str">
        <f t="shared" si="0"/>
        <v>挖填平衡区</v>
      </c>
      <c r="Q19" s="5" t="s">
        <v>16</v>
      </c>
    </row>
    <row r="20" ht="21" customHeight="1" spans="1:17">
      <c r="A20" s="11">
        <v>18</v>
      </c>
      <c r="B20" s="11">
        <v>2895.88</v>
      </c>
      <c r="C20" s="12">
        <v>37.542</v>
      </c>
      <c r="D20" s="11">
        <v>883.64</v>
      </c>
      <c r="E20" s="11">
        <v>2006.5</v>
      </c>
      <c r="F20" s="11">
        <v>582</v>
      </c>
      <c r="G20" s="11">
        <v>582</v>
      </c>
      <c r="H20" s="11">
        <v>0</v>
      </c>
      <c r="I20" s="11"/>
      <c r="J20" s="11">
        <v>0</v>
      </c>
      <c r="K20" s="11">
        <v>0</v>
      </c>
      <c r="P20" s="5" t="str">
        <f t="shared" si="0"/>
        <v>挖填平衡区</v>
      </c>
      <c r="Q20" s="5" t="s">
        <v>16</v>
      </c>
    </row>
    <row r="21" ht="21" customHeight="1" spans="1:17">
      <c r="A21" s="11">
        <v>19</v>
      </c>
      <c r="B21" s="11">
        <v>1918.33</v>
      </c>
      <c r="C21" s="12">
        <v>37.442</v>
      </c>
      <c r="D21" s="11">
        <v>1385.16</v>
      </c>
      <c r="E21" s="11">
        <v>533.34</v>
      </c>
      <c r="F21" s="11">
        <v>232.1</v>
      </c>
      <c r="G21" s="11">
        <v>232.1</v>
      </c>
      <c r="H21" s="11">
        <v>0</v>
      </c>
      <c r="I21" s="11"/>
      <c r="J21" s="11">
        <v>0</v>
      </c>
      <c r="K21" s="11">
        <v>0</v>
      </c>
      <c r="P21" s="5" t="str">
        <f t="shared" si="0"/>
        <v>挖填平衡区</v>
      </c>
      <c r="Q21" s="5" t="s">
        <v>16</v>
      </c>
    </row>
    <row r="22" ht="21" customHeight="1" spans="1:17">
      <c r="A22" s="11">
        <v>20</v>
      </c>
      <c r="B22" s="11">
        <v>3163.21</v>
      </c>
      <c r="C22" s="12">
        <v>40.183</v>
      </c>
      <c r="D22" s="11">
        <v>2056.7</v>
      </c>
      <c r="E22" s="11">
        <v>1106.87</v>
      </c>
      <c r="F22" s="11">
        <v>1300.1</v>
      </c>
      <c r="G22" s="11">
        <v>1300.1</v>
      </c>
      <c r="H22" s="11">
        <v>0</v>
      </c>
      <c r="I22" s="11"/>
      <c r="J22" s="11">
        <v>3163.21</v>
      </c>
      <c r="K22" s="11">
        <v>949</v>
      </c>
      <c r="P22" s="5" t="str">
        <f t="shared" si="0"/>
        <v>挖填平衡区</v>
      </c>
      <c r="Q22" s="5" t="s">
        <v>16</v>
      </c>
    </row>
    <row r="23" ht="21" customHeight="1" spans="1:17">
      <c r="A23" s="11">
        <v>21</v>
      </c>
      <c r="B23" s="11">
        <v>4560.44</v>
      </c>
      <c r="C23" s="12">
        <v>41.364</v>
      </c>
      <c r="D23" s="11">
        <v>2213.51</v>
      </c>
      <c r="E23" s="11">
        <v>2346.89</v>
      </c>
      <c r="F23" s="11">
        <v>1044.9</v>
      </c>
      <c r="G23" s="11">
        <v>1044.9</v>
      </c>
      <c r="H23" s="11">
        <v>0</v>
      </c>
      <c r="I23" s="11"/>
      <c r="J23" s="11">
        <v>0</v>
      </c>
      <c r="K23" s="11">
        <v>0</v>
      </c>
      <c r="P23" s="5" t="str">
        <f t="shared" si="0"/>
        <v>挖填平衡区</v>
      </c>
      <c r="Q23" s="5" t="s">
        <v>16</v>
      </c>
    </row>
    <row r="24" ht="21" customHeight="1" spans="1:17">
      <c r="A24" s="11">
        <v>22</v>
      </c>
      <c r="B24" s="11">
        <v>4282.56</v>
      </c>
      <c r="C24" s="12">
        <v>40.47</v>
      </c>
      <c r="D24" s="11">
        <v>2214.32</v>
      </c>
      <c r="E24" s="11">
        <v>2068.59</v>
      </c>
      <c r="F24" s="11">
        <v>685</v>
      </c>
      <c r="G24" s="11">
        <v>685</v>
      </c>
      <c r="H24" s="11">
        <v>0</v>
      </c>
      <c r="I24" s="11"/>
      <c r="J24" s="11">
        <v>0</v>
      </c>
      <c r="K24" s="11">
        <v>0</v>
      </c>
      <c r="P24" s="5" t="str">
        <f t="shared" si="0"/>
        <v>挖填平衡区</v>
      </c>
      <c r="Q24" s="5" t="s">
        <v>16</v>
      </c>
    </row>
    <row r="25" ht="21" customHeight="1" spans="1:17">
      <c r="A25" s="11">
        <v>23</v>
      </c>
      <c r="B25" s="11">
        <v>5469.81</v>
      </c>
      <c r="C25" s="12">
        <v>38.611</v>
      </c>
      <c r="D25" s="11">
        <v>2779.24</v>
      </c>
      <c r="E25" s="11">
        <v>2691.21</v>
      </c>
      <c r="F25" s="11">
        <v>2304.2</v>
      </c>
      <c r="G25" s="11">
        <v>2304.2</v>
      </c>
      <c r="H25" s="11">
        <v>0</v>
      </c>
      <c r="I25" s="11"/>
      <c r="J25" s="11">
        <v>5469.81</v>
      </c>
      <c r="K25" s="11">
        <v>1640.9</v>
      </c>
      <c r="P25" s="5" t="str">
        <f t="shared" si="0"/>
        <v>挖填平衡区</v>
      </c>
      <c r="Q25" s="5" t="s">
        <v>16</v>
      </c>
    </row>
    <row r="26" ht="21" customHeight="1" spans="1:17">
      <c r="A26" s="11">
        <v>24</v>
      </c>
      <c r="B26" s="11">
        <v>4900.48</v>
      </c>
      <c r="C26" s="12">
        <v>36.731</v>
      </c>
      <c r="D26" s="11">
        <v>1728.89</v>
      </c>
      <c r="E26" s="11">
        <v>3171.58</v>
      </c>
      <c r="F26" s="11">
        <v>996.6</v>
      </c>
      <c r="G26" s="11">
        <v>996.6</v>
      </c>
      <c r="H26" s="11">
        <v>0</v>
      </c>
      <c r="I26" s="11"/>
      <c r="J26" s="11">
        <v>0</v>
      </c>
      <c r="K26" s="11">
        <v>0</v>
      </c>
      <c r="P26" s="5" t="str">
        <f t="shared" si="0"/>
        <v>挖填平衡区</v>
      </c>
      <c r="Q26" s="5" t="s">
        <v>16</v>
      </c>
    </row>
    <row r="27" ht="21" customHeight="1" spans="1:17">
      <c r="A27" s="11">
        <v>25</v>
      </c>
      <c r="B27" s="11">
        <v>6156.3</v>
      </c>
      <c r="C27" s="12">
        <v>36.059</v>
      </c>
      <c r="D27" s="11">
        <v>2322.52</v>
      </c>
      <c r="E27" s="11">
        <v>3833.82</v>
      </c>
      <c r="F27" s="11">
        <v>1005.8</v>
      </c>
      <c r="G27" s="11">
        <v>1005.8</v>
      </c>
      <c r="H27" s="11">
        <v>0</v>
      </c>
      <c r="I27" s="11"/>
      <c r="J27" s="11">
        <v>0</v>
      </c>
      <c r="K27" s="11">
        <v>0</v>
      </c>
      <c r="P27" s="5" t="str">
        <f t="shared" si="0"/>
        <v>挖填平衡区</v>
      </c>
      <c r="Q27" s="5" t="s">
        <v>16</v>
      </c>
    </row>
    <row r="28" ht="21" customHeight="1" spans="1:17">
      <c r="A28" s="11">
        <v>26</v>
      </c>
      <c r="B28" s="11">
        <v>5339.73</v>
      </c>
      <c r="C28" s="12">
        <v>35.992</v>
      </c>
      <c r="D28" s="11">
        <v>2515.44</v>
      </c>
      <c r="E28" s="11">
        <v>2824.33</v>
      </c>
      <c r="F28" s="11">
        <v>871.5</v>
      </c>
      <c r="G28" s="11">
        <v>871.5</v>
      </c>
      <c r="H28" s="11">
        <v>0</v>
      </c>
      <c r="I28" s="11"/>
      <c r="J28" s="11">
        <v>0</v>
      </c>
      <c r="K28" s="11">
        <v>0</v>
      </c>
      <c r="P28" s="5" t="str">
        <f t="shared" si="0"/>
        <v>挖填平衡区</v>
      </c>
      <c r="Q28" s="5" t="s">
        <v>16</v>
      </c>
    </row>
    <row r="29" ht="21" customHeight="1" spans="1:17">
      <c r="A29" s="11">
        <v>27</v>
      </c>
      <c r="B29" s="11">
        <v>5055.07</v>
      </c>
      <c r="C29" s="12">
        <v>36.112</v>
      </c>
      <c r="D29" s="11">
        <v>2496.19</v>
      </c>
      <c r="E29" s="11">
        <v>2558.9</v>
      </c>
      <c r="F29" s="11">
        <v>1201.8</v>
      </c>
      <c r="G29" s="11">
        <v>1201.8</v>
      </c>
      <c r="H29" s="11">
        <v>0</v>
      </c>
      <c r="I29" s="11"/>
      <c r="J29" s="11">
        <v>0</v>
      </c>
      <c r="K29" s="11">
        <v>0</v>
      </c>
      <c r="P29" s="5" t="str">
        <f t="shared" si="0"/>
        <v>挖填平衡区</v>
      </c>
      <c r="Q29" s="5" t="s">
        <v>16</v>
      </c>
    </row>
    <row r="30" ht="21" customHeight="1" spans="1:17">
      <c r="A30" s="11">
        <v>28</v>
      </c>
      <c r="B30" s="11">
        <v>4832.15</v>
      </c>
      <c r="C30" s="12">
        <v>41.139</v>
      </c>
      <c r="D30" s="11">
        <v>2376.96</v>
      </c>
      <c r="E30" s="11">
        <v>2455.18</v>
      </c>
      <c r="F30" s="11">
        <v>1249.9</v>
      </c>
      <c r="G30" s="11">
        <v>1249.9</v>
      </c>
      <c r="H30" s="11">
        <v>0</v>
      </c>
      <c r="I30" s="11"/>
      <c r="J30" s="11">
        <v>0</v>
      </c>
      <c r="K30" s="11">
        <v>0</v>
      </c>
      <c r="P30" s="5" t="str">
        <f t="shared" si="0"/>
        <v>挖填平衡区</v>
      </c>
      <c r="Q30" s="5" t="s">
        <v>16</v>
      </c>
    </row>
    <row r="31" ht="21" customHeight="1" spans="1:17">
      <c r="A31" s="11">
        <v>29</v>
      </c>
      <c r="B31" s="11">
        <v>4475.53</v>
      </c>
      <c r="C31" s="12">
        <v>39.1</v>
      </c>
      <c r="D31" s="11">
        <v>1443.01</v>
      </c>
      <c r="E31" s="11">
        <v>3032.56</v>
      </c>
      <c r="F31" s="11">
        <v>278.8</v>
      </c>
      <c r="G31" s="11">
        <v>543.8</v>
      </c>
      <c r="H31" s="11">
        <v>-265</v>
      </c>
      <c r="I31" s="11"/>
      <c r="J31" s="11">
        <v>0</v>
      </c>
      <c r="K31" s="11">
        <v>0</v>
      </c>
      <c r="P31" s="5" t="str">
        <f t="shared" si="0"/>
        <v>填方区</v>
      </c>
      <c r="Q31" s="5" t="s">
        <v>14</v>
      </c>
    </row>
    <row r="32" ht="21" customHeight="1" spans="1:17">
      <c r="A32" s="11">
        <v>30</v>
      </c>
      <c r="B32" s="11">
        <v>3521.47</v>
      </c>
      <c r="C32" s="12">
        <v>39.1</v>
      </c>
      <c r="D32" s="11">
        <v>2712.67</v>
      </c>
      <c r="E32" s="11">
        <v>811.74</v>
      </c>
      <c r="F32" s="11">
        <v>597.6</v>
      </c>
      <c r="G32" s="11">
        <v>267.1</v>
      </c>
      <c r="H32" s="11">
        <v>330.5</v>
      </c>
      <c r="I32" s="11" t="s">
        <v>19</v>
      </c>
      <c r="J32" s="11">
        <v>0</v>
      </c>
      <c r="K32" s="11">
        <v>0</v>
      </c>
      <c r="P32" s="5" t="str">
        <f t="shared" si="0"/>
        <v>挖方区</v>
      </c>
      <c r="Q32" s="5" t="s">
        <v>13</v>
      </c>
    </row>
    <row r="33" ht="21" customHeight="1" spans="1:17">
      <c r="A33" s="11">
        <v>31</v>
      </c>
      <c r="B33" s="11">
        <v>5308.1</v>
      </c>
      <c r="C33" s="12">
        <v>38.92</v>
      </c>
      <c r="D33" s="11">
        <v>2787.76</v>
      </c>
      <c r="E33" s="11">
        <v>2520.31</v>
      </c>
      <c r="F33" s="11">
        <v>132.4</v>
      </c>
      <c r="G33" s="11">
        <v>132.4</v>
      </c>
      <c r="H33" s="11">
        <v>0</v>
      </c>
      <c r="I33" s="11"/>
      <c r="J33" s="11">
        <v>0</v>
      </c>
      <c r="K33" s="11">
        <v>0</v>
      </c>
      <c r="P33" s="5" t="str">
        <f t="shared" si="0"/>
        <v>挖填平衡区</v>
      </c>
      <c r="Q33" s="5" t="s">
        <v>16</v>
      </c>
    </row>
    <row r="34" ht="21" customHeight="1" spans="1:17">
      <c r="A34" s="11">
        <v>32</v>
      </c>
      <c r="B34" s="11">
        <v>5682.18</v>
      </c>
      <c r="C34" s="12">
        <v>38.968</v>
      </c>
      <c r="D34" s="11">
        <v>5096</v>
      </c>
      <c r="E34" s="11">
        <v>586.18</v>
      </c>
      <c r="F34" s="11">
        <v>517.4</v>
      </c>
      <c r="G34" s="11">
        <v>517.4</v>
      </c>
      <c r="H34" s="11">
        <v>0</v>
      </c>
      <c r="I34" s="11"/>
      <c r="J34" s="11">
        <v>0</v>
      </c>
      <c r="K34" s="11">
        <v>0</v>
      </c>
      <c r="P34" s="5" t="str">
        <f t="shared" si="0"/>
        <v>挖填平衡区</v>
      </c>
      <c r="Q34" s="5" t="s">
        <v>16</v>
      </c>
    </row>
    <row r="35" ht="21" customHeight="1" spans="1:17">
      <c r="A35" s="11">
        <v>33</v>
      </c>
      <c r="B35" s="11">
        <v>4163.4</v>
      </c>
      <c r="C35" s="12">
        <v>38.901</v>
      </c>
      <c r="D35" s="11">
        <v>2605.53</v>
      </c>
      <c r="E35" s="11">
        <v>1557.88</v>
      </c>
      <c r="F35" s="11">
        <v>131.1</v>
      </c>
      <c r="G35" s="11">
        <v>131.1</v>
      </c>
      <c r="H35" s="11">
        <v>0</v>
      </c>
      <c r="I35" s="11"/>
      <c r="J35" s="11">
        <v>0</v>
      </c>
      <c r="K35" s="11">
        <v>0</v>
      </c>
      <c r="P35" s="5" t="str">
        <f t="shared" si="0"/>
        <v>挖填平衡区</v>
      </c>
      <c r="Q35" s="5" t="s">
        <v>16</v>
      </c>
    </row>
    <row r="36" ht="21" customHeight="1" spans="1:17">
      <c r="A36" s="11">
        <v>34</v>
      </c>
      <c r="B36" s="11">
        <v>4961.8</v>
      </c>
      <c r="C36" s="12">
        <v>38.671</v>
      </c>
      <c r="D36" s="11">
        <v>3561.79</v>
      </c>
      <c r="E36" s="11">
        <v>1400.02</v>
      </c>
      <c r="F36" s="11">
        <v>978.8</v>
      </c>
      <c r="G36" s="11">
        <v>978.8</v>
      </c>
      <c r="H36" s="11">
        <v>0</v>
      </c>
      <c r="I36" s="11"/>
      <c r="J36" s="11">
        <v>0</v>
      </c>
      <c r="K36" s="11">
        <v>0</v>
      </c>
      <c r="P36" s="5" t="str">
        <f t="shared" ref="P36:P77" si="1">IF(H36&gt;0,"挖方区",IF(H36=0,"挖填平衡区","填方区"))</f>
        <v>挖填平衡区</v>
      </c>
      <c r="Q36" s="5" t="s">
        <v>16</v>
      </c>
    </row>
    <row r="37" ht="21" customHeight="1" spans="1:17">
      <c r="A37" s="11">
        <v>35</v>
      </c>
      <c r="B37" s="11">
        <v>3865.62</v>
      </c>
      <c r="C37" s="12">
        <v>37.81</v>
      </c>
      <c r="D37" s="11">
        <v>2293.03</v>
      </c>
      <c r="E37" s="11">
        <v>1572.56</v>
      </c>
      <c r="F37" s="11">
        <v>1912.2</v>
      </c>
      <c r="G37" s="11">
        <v>1912.2</v>
      </c>
      <c r="H37" s="11">
        <v>0</v>
      </c>
      <c r="I37" s="11"/>
      <c r="J37" s="11">
        <v>3865.62</v>
      </c>
      <c r="K37" s="11">
        <v>1159.7</v>
      </c>
      <c r="P37" s="5" t="str">
        <f t="shared" si="1"/>
        <v>挖填平衡区</v>
      </c>
      <c r="Q37" s="5" t="s">
        <v>16</v>
      </c>
    </row>
    <row r="38" ht="21" customHeight="1" spans="1:17">
      <c r="A38" s="11">
        <v>36</v>
      </c>
      <c r="B38" s="11">
        <v>4763.98</v>
      </c>
      <c r="C38" s="12">
        <v>37.168</v>
      </c>
      <c r="D38" s="11">
        <v>2309.73</v>
      </c>
      <c r="E38" s="11">
        <v>2454.17</v>
      </c>
      <c r="F38" s="11">
        <v>1829.4</v>
      </c>
      <c r="G38" s="11">
        <v>1829.4</v>
      </c>
      <c r="H38" s="11">
        <v>0</v>
      </c>
      <c r="I38" s="11"/>
      <c r="J38" s="11">
        <v>4763.98</v>
      </c>
      <c r="K38" s="11">
        <v>1429.2</v>
      </c>
      <c r="P38" s="5" t="str">
        <f t="shared" si="1"/>
        <v>挖填平衡区</v>
      </c>
      <c r="Q38" s="5" t="s">
        <v>16</v>
      </c>
    </row>
    <row r="39" ht="21" customHeight="1" spans="1:17">
      <c r="A39" s="11">
        <v>37</v>
      </c>
      <c r="B39" s="11">
        <v>6663</v>
      </c>
      <c r="C39" s="12">
        <v>35.305</v>
      </c>
      <c r="D39" s="11">
        <v>2984.96</v>
      </c>
      <c r="E39" s="11">
        <v>3678.17</v>
      </c>
      <c r="F39" s="11">
        <v>2368.8</v>
      </c>
      <c r="G39" s="11">
        <v>2368.8</v>
      </c>
      <c r="H39" s="11">
        <v>0</v>
      </c>
      <c r="I39" s="11"/>
      <c r="J39" s="11">
        <v>6663</v>
      </c>
      <c r="K39" s="11">
        <v>1998.9</v>
      </c>
      <c r="P39" s="5" t="str">
        <f t="shared" si="1"/>
        <v>挖填平衡区</v>
      </c>
      <c r="Q39" s="5" t="s">
        <v>16</v>
      </c>
    </row>
    <row r="40" ht="21" customHeight="1" spans="1:17">
      <c r="A40" s="11">
        <v>38</v>
      </c>
      <c r="B40" s="11">
        <v>4980.3</v>
      </c>
      <c r="C40" s="12">
        <v>36.049</v>
      </c>
      <c r="D40" s="11">
        <v>3614.18</v>
      </c>
      <c r="E40" s="11">
        <v>1366.15</v>
      </c>
      <c r="F40" s="11">
        <v>1423.7</v>
      </c>
      <c r="G40" s="11">
        <v>1423.7</v>
      </c>
      <c r="H40" s="11">
        <v>0</v>
      </c>
      <c r="I40" s="11"/>
      <c r="J40" s="11">
        <v>0</v>
      </c>
      <c r="K40" s="11">
        <v>0</v>
      </c>
      <c r="P40" s="5" t="str">
        <f t="shared" si="1"/>
        <v>挖填平衡区</v>
      </c>
      <c r="Q40" s="5" t="s">
        <v>16</v>
      </c>
    </row>
    <row r="41" ht="21" customHeight="1" spans="1:17">
      <c r="A41" s="11">
        <v>39</v>
      </c>
      <c r="B41" s="11">
        <v>4062.44</v>
      </c>
      <c r="C41" s="12">
        <v>33.879</v>
      </c>
      <c r="D41" s="11">
        <v>2508.82</v>
      </c>
      <c r="E41" s="11">
        <v>1553.61</v>
      </c>
      <c r="F41" s="11">
        <v>704</v>
      </c>
      <c r="G41" s="11">
        <v>704</v>
      </c>
      <c r="H41" s="11">
        <v>0</v>
      </c>
      <c r="I41" s="11"/>
      <c r="J41" s="11">
        <v>0</v>
      </c>
      <c r="K41" s="11">
        <v>0</v>
      </c>
      <c r="P41" s="5" t="str">
        <f t="shared" si="1"/>
        <v>挖填平衡区</v>
      </c>
      <c r="Q41" s="5" t="s">
        <v>16</v>
      </c>
    </row>
    <row r="42" ht="21" customHeight="1" spans="1:17">
      <c r="A42" s="11">
        <v>40</v>
      </c>
      <c r="B42" s="11">
        <v>2302.84</v>
      </c>
      <c r="C42" s="12">
        <v>37.132</v>
      </c>
      <c r="D42" s="11">
        <v>1452.18</v>
      </c>
      <c r="E42" s="11">
        <v>848.27</v>
      </c>
      <c r="F42" s="11">
        <v>616.8</v>
      </c>
      <c r="G42" s="11">
        <v>616.8</v>
      </c>
      <c r="H42" s="11">
        <v>0</v>
      </c>
      <c r="I42" s="11"/>
      <c r="J42" s="11">
        <v>0</v>
      </c>
      <c r="K42" s="11">
        <v>0</v>
      </c>
      <c r="P42" s="5" t="str">
        <f t="shared" si="1"/>
        <v>挖填平衡区</v>
      </c>
      <c r="Q42" s="5" t="s">
        <v>16</v>
      </c>
    </row>
    <row r="43" ht="21" customHeight="1" spans="1:17">
      <c r="A43" s="11">
        <v>41</v>
      </c>
      <c r="B43" s="11">
        <v>2814.6</v>
      </c>
      <c r="C43" s="12">
        <v>36.443</v>
      </c>
      <c r="D43" s="11">
        <v>1164.72</v>
      </c>
      <c r="E43" s="11">
        <v>1649.88</v>
      </c>
      <c r="F43" s="11">
        <v>1006.9</v>
      </c>
      <c r="G43" s="11">
        <v>1006.9</v>
      </c>
      <c r="H43" s="11">
        <v>0</v>
      </c>
      <c r="I43" s="11"/>
      <c r="J43" s="11">
        <v>2814.6</v>
      </c>
      <c r="K43" s="11">
        <v>844.4</v>
      </c>
      <c r="P43" s="5" t="str">
        <f t="shared" si="1"/>
        <v>挖填平衡区</v>
      </c>
      <c r="Q43" s="5" t="s">
        <v>16</v>
      </c>
    </row>
    <row r="44" ht="21" customHeight="1" spans="1:17">
      <c r="A44" s="11">
        <v>42</v>
      </c>
      <c r="B44" s="11">
        <v>2927.75</v>
      </c>
      <c r="C44" s="12">
        <v>35.645</v>
      </c>
      <c r="D44" s="11">
        <v>965.1</v>
      </c>
      <c r="E44" s="11">
        <v>1962.63</v>
      </c>
      <c r="F44" s="11">
        <v>1074.8</v>
      </c>
      <c r="G44" s="11">
        <v>1074.8</v>
      </c>
      <c r="H44" s="11">
        <v>0</v>
      </c>
      <c r="I44" s="11"/>
      <c r="J44" s="11">
        <v>2927.75</v>
      </c>
      <c r="K44" s="11">
        <v>878.3</v>
      </c>
      <c r="P44" s="5" t="str">
        <f t="shared" si="1"/>
        <v>挖填平衡区</v>
      </c>
      <c r="Q44" s="5" t="s">
        <v>16</v>
      </c>
    </row>
    <row r="45" ht="21" customHeight="1" spans="1:17">
      <c r="A45" s="11">
        <v>43</v>
      </c>
      <c r="B45" s="11">
        <v>3107.37</v>
      </c>
      <c r="C45" s="12">
        <v>34.95</v>
      </c>
      <c r="D45" s="11">
        <v>781.99</v>
      </c>
      <c r="E45" s="11">
        <v>2325.34</v>
      </c>
      <c r="F45" s="11">
        <v>1072.9</v>
      </c>
      <c r="G45" s="11">
        <v>1393.3</v>
      </c>
      <c r="H45" s="11">
        <v>-320.4</v>
      </c>
      <c r="I45" s="11"/>
      <c r="J45" s="11">
        <v>3107.37</v>
      </c>
      <c r="K45" s="11">
        <v>932.2</v>
      </c>
      <c r="P45" s="5" t="str">
        <f t="shared" si="1"/>
        <v>填方区</v>
      </c>
      <c r="Q45" s="5" t="s">
        <v>14</v>
      </c>
    </row>
    <row r="46" ht="21" customHeight="1" spans="1:17">
      <c r="A46" s="11">
        <v>44</v>
      </c>
      <c r="B46" s="11">
        <v>3579.36</v>
      </c>
      <c r="C46" s="12">
        <v>34.9</v>
      </c>
      <c r="D46" s="11">
        <v>1449.69</v>
      </c>
      <c r="E46" s="11">
        <v>2129.68</v>
      </c>
      <c r="F46" s="11">
        <v>935.1</v>
      </c>
      <c r="G46" s="11">
        <v>594.4</v>
      </c>
      <c r="H46" s="11">
        <v>340.7</v>
      </c>
      <c r="I46" s="11" t="s">
        <v>20</v>
      </c>
      <c r="J46" s="11">
        <v>0</v>
      </c>
      <c r="K46" s="11">
        <v>0</v>
      </c>
      <c r="P46" s="5" t="str">
        <f t="shared" si="1"/>
        <v>挖方区</v>
      </c>
      <c r="Q46" s="5" t="s">
        <v>13</v>
      </c>
    </row>
    <row r="47" ht="21" customHeight="1" spans="1:17">
      <c r="A47" s="11">
        <v>45</v>
      </c>
      <c r="B47" s="11">
        <v>3502.8</v>
      </c>
      <c r="C47" s="12">
        <v>34.963</v>
      </c>
      <c r="D47" s="11">
        <v>815.9</v>
      </c>
      <c r="E47" s="11">
        <v>2686.87</v>
      </c>
      <c r="F47" s="11">
        <v>902.8</v>
      </c>
      <c r="G47" s="11">
        <v>902.8</v>
      </c>
      <c r="H47" s="11">
        <v>0</v>
      </c>
      <c r="I47" s="11"/>
      <c r="J47" s="11">
        <v>0</v>
      </c>
      <c r="K47" s="11">
        <v>0</v>
      </c>
      <c r="P47" s="5" t="str">
        <f t="shared" si="1"/>
        <v>挖填平衡区</v>
      </c>
      <c r="Q47" s="5" t="s">
        <v>16</v>
      </c>
    </row>
    <row r="48" ht="21" customHeight="1" spans="1:17">
      <c r="A48" s="11">
        <v>46</v>
      </c>
      <c r="B48" s="11">
        <v>3355.62</v>
      </c>
      <c r="C48" s="12">
        <v>34.564</v>
      </c>
      <c r="D48" s="11">
        <v>1653.68</v>
      </c>
      <c r="E48" s="11">
        <v>1702.19</v>
      </c>
      <c r="F48" s="11">
        <v>861.7</v>
      </c>
      <c r="G48" s="11">
        <v>861.7</v>
      </c>
      <c r="H48" s="11">
        <v>0</v>
      </c>
      <c r="I48" s="11"/>
      <c r="J48" s="11">
        <v>0</v>
      </c>
      <c r="K48" s="11">
        <v>0</v>
      </c>
      <c r="P48" s="5" t="str">
        <f t="shared" si="1"/>
        <v>挖填平衡区</v>
      </c>
      <c r="Q48" s="5" t="s">
        <v>16</v>
      </c>
    </row>
    <row r="49" ht="21" customHeight="1" spans="1:17">
      <c r="A49" s="11">
        <v>47</v>
      </c>
      <c r="B49" s="11">
        <v>2731.86</v>
      </c>
      <c r="C49" s="12">
        <v>34.558</v>
      </c>
      <c r="D49" s="11">
        <v>1292.68</v>
      </c>
      <c r="E49" s="11">
        <v>1439.16</v>
      </c>
      <c r="F49" s="11">
        <v>648.1</v>
      </c>
      <c r="G49" s="11">
        <v>648.1</v>
      </c>
      <c r="H49" s="11">
        <v>0</v>
      </c>
      <c r="I49" s="11"/>
      <c r="J49" s="11">
        <v>0</v>
      </c>
      <c r="K49" s="11">
        <v>0</v>
      </c>
      <c r="P49" s="5" t="str">
        <f t="shared" si="1"/>
        <v>挖填平衡区</v>
      </c>
      <c r="Q49" s="5" t="s">
        <v>16</v>
      </c>
    </row>
    <row r="50" ht="21" customHeight="1" spans="1:17">
      <c r="A50" s="11">
        <v>48</v>
      </c>
      <c r="B50" s="11">
        <v>4058.41</v>
      </c>
      <c r="C50" s="12">
        <v>39.174</v>
      </c>
      <c r="D50" s="11">
        <v>2086.92</v>
      </c>
      <c r="E50" s="11">
        <v>1972.42</v>
      </c>
      <c r="F50" s="11">
        <v>307</v>
      </c>
      <c r="G50" s="11">
        <v>307</v>
      </c>
      <c r="H50" s="11">
        <v>0</v>
      </c>
      <c r="I50" s="11"/>
      <c r="J50" s="11">
        <v>0</v>
      </c>
      <c r="K50" s="11">
        <v>0</v>
      </c>
      <c r="P50" s="5" t="str">
        <f t="shared" si="1"/>
        <v>挖填平衡区</v>
      </c>
      <c r="Q50" s="5" t="s">
        <v>16</v>
      </c>
    </row>
    <row r="51" ht="21" customHeight="1" spans="1:17">
      <c r="A51" s="11">
        <v>49</v>
      </c>
      <c r="B51" s="11">
        <v>3726.8</v>
      </c>
      <c r="C51" s="12">
        <v>39.632</v>
      </c>
      <c r="D51" s="11">
        <v>1244.16</v>
      </c>
      <c r="E51" s="11">
        <v>2482.61</v>
      </c>
      <c r="F51" s="11">
        <v>388.1</v>
      </c>
      <c r="G51" s="11">
        <v>388.1</v>
      </c>
      <c r="H51" s="11">
        <v>0</v>
      </c>
      <c r="I51" s="11"/>
      <c r="J51" s="11">
        <v>0</v>
      </c>
      <c r="K51" s="11">
        <v>0</v>
      </c>
      <c r="P51" s="5" t="str">
        <f t="shared" si="1"/>
        <v>挖填平衡区</v>
      </c>
      <c r="Q51" s="5" t="s">
        <v>16</v>
      </c>
    </row>
    <row r="52" ht="21" customHeight="1" spans="1:17">
      <c r="A52" s="11">
        <v>50</v>
      </c>
      <c r="B52" s="11">
        <v>3120.82</v>
      </c>
      <c r="C52" s="12">
        <v>39.505</v>
      </c>
      <c r="D52" s="11">
        <v>1044.17</v>
      </c>
      <c r="E52" s="11">
        <v>2076.63</v>
      </c>
      <c r="F52" s="11">
        <v>408.3</v>
      </c>
      <c r="G52" s="11">
        <v>408.3</v>
      </c>
      <c r="H52" s="11">
        <v>0</v>
      </c>
      <c r="I52" s="11"/>
      <c r="J52" s="11">
        <v>0</v>
      </c>
      <c r="K52" s="11">
        <v>0</v>
      </c>
      <c r="P52" s="5" t="str">
        <f t="shared" si="1"/>
        <v>挖填平衡区</v>
      </c>
      <c r="Q52" s="5" t="s">
        <v>16</v>
      </c>
    </row>
    <row r="53" ht="21" customHeight="1" spans="1:17">
      <c r="A53" s="11">
        <v>51</v>
      </c>
      <c r="B53" s="11">
        <v>4461.74</v>
      </c>
      <c r="C53" s="12">
        <v>39.023</v>
      </c>
      <c r="D53" s="11">
        <v>1831.89</v>
      </c>
      <c r="E53" s="11">
        <v>2629.86</v>
      </c>
      <c r="F53" s="11">
        <v>143.9</v>
      </c>
      <c r="G53" s="11">
        <v>143.9</v>
      </c>
      <c r="H53" s="11">
        <v>0</v>
      </c>
      <c r="I53" s="11"/>
      <c r="J53" s="11">
        <v>0</v>
      </c>
      <c r="K53" s="11">
        <v>0</v>
      </c>
      <c r="P53" s="5" t="str">
        <f t="shared" si="1"/>
        <v>挖填平衡区</v>
      </c>
      <c r="Q53" s="5" t="s">
        <v>16</v>
      </c>
    </row>
    <row r="54" ht="21" customHeight="1" spans="1:17">
      <c r="A54" s="11">
        <v>52</v>
      </c>
      <c r="B54" s="11">
        <v>2693.57</v>
      </c>
      <c r="C54" s="12">
        <v>39.18</v>
      </c>
      <c r="D54" s="11">
        <v>1773.18</v>
      </c>
      <c r="E54" s="11">
        <v>920.37</v>
      </c>
      <c r="F54" s="11">
        <v>510.7</v>
      </c>
      <c r="G54" s="11">
        <v>122</v>
      </c>
      <c r="H54" s="11">
        <v>388.7</v>
      </c>
      <c r="I54" s="11" t="s">
        <v>21</v>
      </c>
      <c r="J54" s="11">
        <v>0</v>
      </c>
      <c r="K54" s="11">
        <v>0</v>
      </c>
      <c r="P54" s="5" t="str">
        <f t="shared" si="1"/>
        <v>挖方区</v>
      </c>
      <c r="Q54" s="5" t="s">
        <v>13</v>
      </c>
    </row>
    <row r="55" ht="21" customHeight="1" spans="1:17">
      <c r="A55" s="11">
        <v>53</v>
      </c>
      <c r="B55" s="11">
        <v>3481.65</v>
      </c>
      <c r="C55" s="12">
        <v>38.911</v>
      </c>
      <c r="D55" s="11">
        <v>934.26</v>
      </c>
      <c r="E55" s="11">
        <v>2547.42</v>
      </c>
      <c r="F55" s="11">
        <v>149.7</v>
      </c>
      <c r="G55" s="11">
        <v>149.7</v>
      </c>
      <c r="H55" s="11">
        <v>0</v>
      </c>
      <c r="I55" s="11"/>
      <c r="J55" s="11">
        <v>0</v>
      </c>
      <c r="K55" s="11">
        <v>0</v>
      </c>
      <c r="P55" s="5" t="str">
        <f t="shared" si="1"/>
        <v>挖填平衡区</v>
      </c>
      <c r="Q55" s="5" t="s">
        <v>16</v>
      </c>
    </row>
    <row r="56" ht="21" customHeight="1" spans="1:17">
      <c r="A56" s="11">
        <v>54</v>
      </c>
      <c r="B56" s="11">
        <v>1892.14</v>
      </c>
      <c r="C56" s="12">
        <v>39</v>
      </c>
      <c r="D56" s="11">
        <v>227.12</v>
      </c>
      <c r="E56" s="11">
        <v>1665.05</v>
      </c>
      <c r="F56" s="11">
        <v>22.8</v>
      </c>
      <c r="G56" s="11">
        <v>94.5</v>
      </c>
      <c r="H56" s="11">
        <v>-71.7</v>
      </c>
      <c r="I56" s="11"/>
      <c r="J56" s="11">
        <v>0</v>
      </c>
      <c r="K56" s="11">
        <v>0</v>
      </c>
      <c r="P56" s="5" t="str">
        <f t="shared" si="1"/>
        <v>填方区</v>
      </c>
      <c r="Q56" s="5" t="s">
        <v>14</v>
      </c>
    </row>
    <row r="57" ht="21" customHeight="1" spans="1:17">
      <c r="A57" s="11">
        <v>55</v>
      </c>
      <c r="B57" s="11">
        <v>1504.75</v>
      </c>
      <c r="C57" s="12">
        <v>38.849</v>
      </c>
      <c r="D57" s="11">
        <v>657.93</v>
      </c>
      <c r="E57" s="11">
        <v>846.8</v>
      </c>
      <c r="F57" s="11">
        <v>19.5</v>
      </c>
      <c r="G57" s="11">
        <v>19.5</v>
      </c>
      <c r="H57" s="11">
        <v>0</v>
      </c>
      <c r="I57" s="11"/>
      <c r="J57" s="11">
        <v>0</v>
      </c>
      <c r="K57" s="11">
        <v>0</v>
      </c>
      <c r="P57" s="5" t="str">
        <f t="shared" si="1"/>
        <v>挖填平衡区</v>
      </c>
      <c r="Q57" s="5" t="s">
        <v>16</v>
      </c>
    </row>
    <row r="58" ht="21" customHeight="1" spans="1:17">
      <c r="A58" s="11">
        <v>56</v>
      </c>
      <c r="B58" s="11">
        <v>2155.26</v>
      </c>
      <c r="C58" s="12">
        <v>39</v>
      </c>
      <c r="D58" s="11">
        <v>310.31</v>
      </c>
      <c r="E58" s="11">
        <v>1844.97</v>
      </c>
      <c r="F58" s="11">
        <v>63.1</v>
      </c>
      <c r="G58" s="11">
        <v>368</v>
      </c>
      <c r="H58" s="11">
        <v>-304.9</v>
      </c>
      <c r="I58" s="11"/>
      <c r="J58" s="11">
        <v>0</v>
      </c>
      <c r="K58" s="11">
        <v>0</v>
      </c>
      <c r="P58" s="5" t="str">
        <f t="shared" si="1"/>
        <v>填方区</v>
      </c>
      <c r="Q58" s="5" t="s">
        <v>14</v>
      </c>
    </row>
    <row r="59" ht="21" customHeight="1" spans="1:17">
      <c r="A59" s="11">
        <v>57</v>
      </c>
      <c r="B59" s="11">
        <v>3573.88</v>
      </c>
      <c r="C59" s="12">
        <v>38.969</v>
      </c>
      <c r="D59" s="11">
        <v>1535.84</v>
      </c>
      <c r="E59" s="11">
        <v>2038.05</v>
      </c>
      <c r="F59" s="11">
        <v>447.5</v>
      </c>
      <c r="G59" s="11">
        <v>447.5</v>
      </c>
      <c r="H59" s="11">
        <v>0</v>
      </c>
      <c r="I59" s="11"/>
      <c r="J59" s="11">
        <v>0</v>
      </c>
      <c r="K59" s="11">
        <v>0</v>
      </c>
      <c r="P59" s="5" t="str">
        <f t="shared" si="1"/>
        <v>挖填平衡区</v>
      </c>
      <c r="Q59" s="5" t="s">
        <v>16</v>
      </c>
    </row>
    <row r="60" ht="21" customHeight="1" spans="1:17">
      <c r="A60" s="11">
        <v>58</v>
      </c>
      <c r="B60" s="11">
        <v>3995.21</v>
      </c>
      <c r="C60" s="12">
        <v>38.846</v>
      </c>
      <c r="D60" s="11">
        <v>1507.37</v>
      </c>
      <c r="E60" s="11">
        <v>2487.88</v>
      </c>
      <c r="F60" s="11">
        <v>396.1</v>
      </c>
      <c r="G60" s="11">
        <v>396.1</v>
      </c>
      <c r="H60" s="11">
        <v>0</v>
      </c>
      <c r="I60" s="11"/>
      <c r="J60" s="11">
        <v>0</v>
      </c>
      <c r="K60" s="11">
        <v>0</v>
      </c>
      <c r="P60" s="5" t="str">
        <f t="shared" si="1"/>
        <v>挖填平衡区</v>
      </c>
      <c r="Q60" s="5" t="s">
        <v>16</v>
      </c>
    </row>
    <row r="61" ht="21" customHeight="1" spans="1:17">
      <c r="A61" s="11">
        <v>59</v>
      </c>
      <c r="B61" s="11">
        <v>4034.04</v>
      </c>
      <c r="C61" s="12">
        <v>38.803</v>
      </c>
      <c r="D61" s="11">
        <v>1824.26</v>
      </c>
      <c r="E61" s="11">
        <v>2209.8</v>
      </c>
      <c r="F61" s="11">
        <v>445.6</v>
      </c>
      <c r="G61" s="11">
        <v>445.6</v>
      </c>
      <c r="H61" s="11">
        <v>0</v>
      </c>
      <c r="I61" s="11"/>
      <c r="J61" s="11">
        <v>0</v>
      </c>
      <c r="K61" s="11">
        <v>0</v>
      </c>
      <c r="P61" s="5" t="str">
        <f t="shared" si="1"/>
        <v>挖填平衡区</v>
      </c>
      <c r="Q61" s="5" t="s">
        <v>16</v>
      </c>
    </row>
    <row r="62" ht="21" customHeight="1" spans="1:17">
      <c r="A62" s="11">
        <v>60</v>
      </c>
      <c r="B62" s="11">
        <v>3593.21</v>
      </c>
      <c r="C62" s="12">
        <v>38.79</v>
      </c>
      <c r="D62" s="11">
        <v>1878.27</v>
      </c>
      <c r="E62" s="11">
        <v>1714.9</v>
      </c>
      <c r="F62" s="11">
        <v>392.3</v>
      </c>
      <c r="G62" s="11">
        <v>392.3</v>
      </c>
      <c r="H62" s="11">
        <v>0</v>
      </c>
      <c r="I62" s="11"/>
      <c r="J62" s="11">
        <v>0</v>
      </c>
      <c r="K62" s="11">
        <v>0</v>
      </c>
      <c r="P62" s="5" t="str">
        <f t="shared" si="1"/>
        <v>挖填平衡区</v>
      </c>
      <c r="Q62" s="5" t="s">
        <v>16</v>
      </c>
    </row>
    <row r="63" ht="21" customHeight="1" spans="1:17">
      <c r="A63" s="11">
        <v>61</v>
      </c>
      <c r="B63" s="11">
        <v>3220.18</v>
      </c>
      <c r="C63" s="12">
        <v>38.525</v>
      </c>
      <c r="D63" s="11">
        <v>2334.42</v>
      </c>
      <c r="E63" s="11">
        <v>885.74</v>
      </c>
      <c r="F63" s="11">
        <v>376.2</v>
      </c>
      <c r="G63" s="11">
        <v>376.2</v>
      </c>
      <c r="H63" s="11">
        <v>0</v>
      </c>
      <c r="I63" s="11"/>
      <c r="J63" s="11">
        <v>0</v>
      </c>
      <c r="K63" s="11">
        <v>0</v>
      </c>
      <c r="P63" s="5" t="str">
        <f t="shared" si="1"/>
        <v>挖填平衡区</v>
      </c>
      <c r="Q63" s="5" t="s">
        <v>16</v>
      </c>
    </row>
    <row r="64" ht="21" customHeight="1" spans="1:17">
      <c r="A64" s="11">
        <v>62</v>
      </c>
      <c r="B64" s="11">
        <v>3076.48</v>
      </c>
      <c r="C64" s="12">
        <v>38.196</v>
      </c>
      <c r="D64" s="11">
        <v>2254.74</v>
      </c>
      <c r="E64" s="11">
        <v>821.73</v>
      </c>
      <c r="F64" s="11">
        <v>309.2</v>
      </c>
      <c r="G64" s="11">
        <v>309.2</v>
      </c>
      <c r="H64" s="11">
        <v>0</v>
      </c>
      <c r="I64" s="11"/>
      <c r="J64" s="11">
        <v>0</v>
      </c>
      <c r="K64" s="11">
        <v>0</v>
      </c>
      <c r="P64" s="5" t="str">
        <f t="shared" si="1"/>
        <v>挖填平衡区</v>
      </c>
      <c r="Q64" s="5" t="s">
        <v>16</v>
      </c>
    </row>
    <row r="65" ht="21" customHeight="1" spans="1:17">
      <c r="A65" s="11">
        <v>63</v>
      </c>
      <c r="B65" s="11">
        <v>2468.85</v>
      </c>
      <c r="C65" s="12">
        <v>35.324</v>
      </c>
      <c r="D65" s="11">
        <v>1002</v>
      </c>
      <c r="E65" s="11">
        <v>1466.84</v>
      </c>
      <c r="F65" s="11">
        <v>713</v>
      </c>
      <c r="G65" s="11">
        <v>713</v>
      </c>
      <c r="H65" s="11">
        <v>0</v>
      </c>
      <c r="I65" s="11"/>
      <c r="J65" s="11">
        <v>0</v>
      </c>
      <c r="K65" s="11">
        <v>0</v>
      </c>
      <c r="P65" s="5" t="str">
        <f t="shared" si="1"/>
        <v>挖填平衡区</v>
      </c>
      <c r="Q65" s="5" t="s">
        <v>16</v>
      </c>
    </row>
    <row r="66" ht="21" customHeight="1" spans="1:17">
      <c r="A66" s="11">
        <v>64</v>
      </c>
      <c r="B66" s="11">
        <v>2008.38</v>
      </c>
      <c r="C66" s="12">
        <v>35.381</v>
      </c>
      <c r="D66" s="11">
        <v>970.06</v>
      </c>
      <c r="E66" s="11">
        <v>1038.3</v>
      </c>
      <c r="F66" s="11">
        <v>434.5</v>
      </c>
      <c r="G66" s="11">
        <v>434.5</v>
      </c>
      <c r="H66" s="11">
        <v>0</v>
      </c>
      <c r="I66" s="11"/>
      <c r="J66" s="11">
        <v>0</v>
      </c>
      <c r="K66" s="11">
        <v>0</v>
      </c>
      <c r="P66" s="5" t="str">
        <f t="shared" si="1"/>
        <v>挖填平衡区</v>
      </c>
      <c r="Q66" s="5" t="s">
        <v>16</v>
      </c>
    </row>
    <row r="67" ht="21" customHeight="1" spans="1:17">
      <c r="A67" s="11">
        <v>65</v>
      </c>
      <c r="B67" s="11">
        <v>2407.39</v>
      </c>
      <c r="C67" s="12">
        <v>35.573</v>
      </c>
      <c r="D67" s="11">
        <v>1473.54</v>
      </c>
      <c r="E67" s="11">
        <v>933.86</v>
      </c>
      <c r="F67" s="11">
        <v>394.3</v>
      </c>
      <c r="G67" s="11">
        <v>394.3</v>
      </c>
      <c r="H67" s="11">
        <v>0</v>
      </c>
      <c r="I67" s="11"/>
      <c r="J67" s="11">
        <v>0</v>
      </c>
      <c r="K67" s="11">
        <v>0</v>
      </c>
      <c r="P67" s="5" t="str">
        <f t="shared" si="1"/>
        <v>挖填平衡区</v>
      </c>
      <c r="Q67" s="5" t="s">
        <v>16</v>
      </c>
    </row>
    <row r="68" ht="21" customHeight="1" spans="1:17">
      <c r="A68" s="11">
        <v>66</v>
      </c>
      <c r="B68" s="11">
        <v>2438.82</v>
      </c>
      <c r="C68" s="12">
        <v>35.04</v>
      </c>
      <c r="D68" s="11">
        <v>1173.03</v>
      </c>
      <c r="E68" s="11">
        <v>1265.81</v>
      </c>
      <c r="F68" s="11">
        <v>897.1</v>
      </c>
      <c r="G68" s="11">
        <v>897.1</v>
      </c>
      <c r="H68" s="11">
        <v>0</v>
      </c>
      <c r="I68" s="11"/>
      <c r="J68" s="11">
        <v>2438.82</v>
      </c>
      <c r="K68" s="11">
        <v>731.6</v>
      </c>
      <c r="P68" s="5" t="str">
        <f t="shared" si="1"/>
        <v>挖填平衡区</v>
      </c>
      <c r="Q68" s="5" t="s">
        <v>16</v>
      </c>
    </row>
    <row r="69" ht="21" customHeight="1" spans="1:17">
      <c r="A69" s="11">
        <v>67</v>
      </c>
      <c r="B69" s="11">
        <v>2240.08</v>
      </c>
      <c r="C69" s="12">
        <v>34.226</v>
      </c>
      <c r="D69" s="11">
        <v>713.93</v>
      </c>
      <c r="E69" s="11">
        <v>1526.17</v>
      </c>
      <c r="F69" s="11">
        <v>241.7</v>
      </c>
      <c r="G69" s="11">
        <v>241.7</v>
      </c>
      <c r="H69" s="11">
        <v>0</v>
      </c>
      <c r="I69" s="11"/>
      <c r="J69" s="11">
        <v>0</v>
      </c>
      <c r="K69" s="11">
        <v>0</v>
      </c>
      <c r="P69" s="5" t="str">
        <f t="shared" si="1"/>
        <v>挖填平衡区</v>
      </c>
      <c r="Q69" s="5" t="s">
        <v>16</v>
      </c>
    </row>
    <row r="70" ht="21" customHeight="1" spans="1:17">
      <c r="A70" s="11">
        <v>68</v>
      </c>
      <c r="B70" s="11">
        <v>2424.83</v>
      </c>
      <c r="C70" s="12">
        <v>40.14</v>
      </c>
      <c r="D70" s="11">
        <v>1396.03</v>
      </c>
      <c r="E70" s="11">
        <v>1028.81</v>
      </c>
      <c r="F70" s="11">
        <v>228.3</v>
      </c>
      <c r="G70" s="11">
        <v>228.3</v>
      </c>
      <c r="H70" s="11">
        <v>0</v>
      </c>
      <c r="I70" s="11"/>
      <c r="J70" s="11">
        <v>0</v>
      </c>
      <c r="K70" s="11">
        <v>0</v>
      </c>
      <c r="M70" t="s">
        <v>22</v>
      </c>
      <c r="N70">
        <f>G78-N71</f>
        <v>42648.6</v>
      </c>
      <c r="P70" s="5" t="str">
        <f t="shared" si="1"/>
        <v>挖填平衡区</v>
      </c>
      <c r="Q70" s="5" t="s">
        <v>16</v>
      </c>
    </row>
    <row r="71" ht="21" customHeight="1" spans="1:17">
      <c r="A71" s="11">
        <v>69</v>
      </c>
      <c r="B71" s="11">
        <v>2202.12</v>
      </c>
      <c r="C71" s="12">
        <v>40.03</v>
      </c>
      <c r="D71" s="11">
        <v>994.98</v>
      </c>
      <c r="E71" s="11">
        <v>1207.14</v>
      </c>
      <c r="F71" s="11">
        <v>160.6</v>
      </c>
      <c r="G71" s="11">
        <v>160.6</v>
      </c>
      <c r="H71" s="11">
        <v>0</v>
      </c>
      <c r="I71" s="11"/>
      <c r="J71" s="11">
        <v>0</v>
      </c>
      <c r="K71" s="11">
        <v>0</v>
      </c>
      <c r="M71" t="s">
        <v>23</v>
      </c>
      <c r="N71">
        <f>-(H5+H4+H14+H16+H18+H31+H45+H56+H58)</f>
        <v>4445.9</v>
      </c>
      <c r="P71" s="5" t="str">
        <f t="shared" si="1"/>
        <v>挖填平衡区</v>
      </c>
      <c r="Q71" s="5" t="s">
        <v>16</v>
      </c>
    </row>
    <row r="72" ht="21" customHeight="1" spans="1:17">
      <c r="A72" s="11">
        <v>70</v>
      </c>
      <c r="B72" s="11">
        <v>3534.31</v>
      </c>
      <c r="C72" s="12">
        <v>39.758</v>
      </c>
      <c r="D72" s="11">
        <v>1617.71</v>
      </c>
      <c r="E72" s="11">
        <v>1916.56</v>
      </c>
      <c r="F72" s="11">
        <v>211.6</v>
      </c>
      <c r="G72" s="11">
        <v>211.6</v>
      </c>
      <c r="H72" s="11">
        <v>0</v>
      </c>
      <c r="I72" s="11"/>
      <c r="J72" s="11">
        <v>0</v>
      </c>
      <c r="K72" s="11">
        <v>0</v>
      </c>
      <c r="M72" t="s">
        <v>24</v>
      </c>
      <c r="N72">
        <f>K78</f>
        <v>16857.2</v>
      </c>
      <c r="P72" s="5" t="str">
        <f t="shared" si="1"/>
        <v>挖填平衡区</v>
      </c>
      <c r="Q72" s="5" t="s">
        <v>16</v>
      </c>
    </row>
    <row r="73" ht="21" customHeight="1" spans="1:17">
      <c r="A73" s="11">
        <v>71</v>
      </c>
      <c r="B73" s="11">
        <v>2318.7</v>
      </c>
      <c r="C73" s="12">
        <v>39.852</v>
      </c>
      <c r="D73" s="11">
        <v>1133.77</v>
      </c>
      <c r="E73" s="11">
        <v>1184.92</v>
      </c>
      <c r="F73" s="11">
        <v>185.3</v>
      </c>
      <c r="G73" s="11">
        <v>185.3</v>
      </c>
      <c r="H73" s="11">
        <v>0</v>
      </c>
      <c r="I73" s="11"/>
      <c r="J73" s="11">
        <v>0</v>
      </c>
      <c r="K73" s="11">
        <v>0</v>
      </c>
      <c r="M73" t="s">
        <v>25</v>
      </c>
      <c r="P73" s="5" t="str">
        <f t="shared" si="1"/>
        <v>挖填平衡区</v>
      </c>
      <c r="Q73" s="5" t="s">
        <v>16</v>
      </c>
    </row>
    <row r="74" ht="21" customHeight="1" spans="1:17">
      <c r="A74" s="11">
        <v>72</v>
      </c>
      <c r="B74" s="11">
        <v>2029.61</v>
      </c>
      <c r="C74" s="12">
        <v>38.507</v>
      </c>
      <c r="D74" s="11">
        <v>995.61</v>
      </c>
      <c r="E74" s="11">
        <v>1031.91</v>
      </c>
      <c r="F74" s="11">
        <v>822.2</v>
      </c>
      <c r="G74" s="11">
        <v>822.2</v>
      </c>
      <c r="H74" s="11">
        <v>0</v>
      </c>
      <c r="I74" s="11"/>
      <c r="J74" s="11">
        <v>2029.61</v>
      </c>
      <c r="K74" s="11">
        <v>608.9</v>
      </c>
      <c r="M74" t="s">
        <v>26</v>
      </c>
      <c r="N74" s="8">
        <f>B78/10000</f>
        <v>23.829108</v>
      </c>
      <c r="P74" s="5" t="str">
        <f t="shared" si="1"/>
        <v>挖填平衡区</v>
      </c>
      <c r="Q74" s="5" t="s">
        <v>16</v>
      </c>
    </row>
    <row r="75" ht="21" customHeight="1" spans="1:17">
      <c r="A75" s="11">
        <v>73</v>
      </c>
      <c r="B75" s="11">
        <v>3517.05</v>
      </c>
      <c r="C75" s="12">
        <v>39.598</v>
      </c>
      <c r="D75" s="11">
        <v>1317.04</v>
      </c>
      <c r="E75" s="11">
        <v>2199.94</v>
      </c>
      <c r="F75" s="11">
        <v>131.1</v>
      </c>
      <c r="G75" s="11">
        <v>131.1</v>
      </c>
      <c r="H75" s="11">
        <v>0</v>
      </c>
      <c r="I75" s="11"/>
      <c r="J75" s="11">
        <v>0</v>
      </c>
      <c r="K75" s="11">
        <v>0</v>
      </c>
      <c r="P75" s="5" t="str">
        <f t="shared" si="1"/>
        <v>挖填平衡区</v>
      </c>
      <c r="Q75" s="5" t="s">
        <v>16</v>
      </c>
    </row>
    <row r="76" ht="21" customHeight="1" spans="1:17">
      <c r="A76" s="11">
        <v>74</v>
      </c>
      <c r="B76" s="11">
        <v>4103.23</v>
      </c>
      <c r="C76" s="12">
        <v>38.69</v>
      </c>
      <c r="D76" s="11">
        <v>2270.19</v>
      </c>
      <c r="E76" s="11">
        <v>1833.06</v>
      </c>
      <c r="F76" s="11">
        <v>1477.5</v>
      </c>
      <c r="G76" s="11">
        <v>1477.5</v>
      </c>
      <c r="H76" s="11">
        <v>0</v>
      </c>
      <c r="I76" s="11"/>
      <c r="J76" s="11">
        <v>4103.23</v>
      </c>
      <c r="K76" s="11">
        <v>1231</v>
      </c>
      <c r="P76" s="5" t="str">
        <f t="shared" si="1"/>
        <v>挖填平衡区</v>
      </c>
      <c r="Q76" s="5" t="s">
        <v>16</v>
      </c>
    </row>
    <row r="77" ht="21" customHeight="1" spans="1:17">
      <c r="A77" s="11">
        <v>75</v>
      </c>
      <c r="B77" s="11">
        <v>1440.32</v>
      </c>
      <c r="C77" s="12">
        <v>39.157</v>
      </c>
      <c r="D77" s="11">
        <v>1007.09</v>
      </c>
      <c r="E77" s="11">
        <v>433.2</v>
      </c>
      <c r="F77" s="11">
        <v>271.2</v>
      </c>
      <c r="G77" s="11">
        <v>271.2</v>
      </c>
      <c r="H77" s="11">
        <v>0</v>
      </c>
      <c r="I77" s="11"/>
      <c r="J77" s="11">
        <v>0</v>
      </c>
      <c r="K77" s="11">
        <v>0</v>
      </c>
      <c r="P77" s="5" t="str">
        <f t="shared" si="1"/>
        <v>挖填平衡区</v>
      </c>
      <c r="Q77" s="5" t="s">
        <v>16</v>
      </c>
    </row>
    <row r="78" ht="21" customHeight="1" spans="1:11">
      <c r="A78" s="13" t="s">
        <v>27</v>
      </c>
      <c r="B78" s="13">
        <f t="shared" ref="B78:J78" si="2">SUM(B3:B77)</f>
        <v>238291.08</v>
      </c>
      <c r="C78" s="14"/>
      <c r="D78" s="13">
        <f t="shared" si="2"/>
        <v>117953.09</v>
      </c>
      <c r="E78" s="13">
        <f t="shared" si="2"/>
        <v>120333.09</v>
      </c>
      <c r="F78" s="13">
        <f t="shared" si="2"/>
        <v>47373.6</v>
      </c>
      <c r="G78" s="13">
        <f t="shared" si="2"/>
        <v>47094.5</v>
      </c>
      <c r="H78" s="13">
        <f t="shared" si="2"/>
        <v>279.099999999999</v>
      </c>
      <c r="I78" s="13"/>
      <c r="J78" s="13">
        <f>SUM(J3:J77)</f>
        <v>56190.86</v>
      </c>
      <c r="K78" s="13">
        <f>SUM(K3:K77)</f>
        <v>16857.2</v>
      </c>
    </row>
  </sheetData>
  <mergeCells count="1">
    <mergeCell ref="A1:K1"/>
  </mergeCells>
  <pageMargins left="0.700694444444445" right="0.700694444444445" top="0.751388888888889" bottom="0.751388888888889" header="0.298611111111111" footer="0.298611111111111"/>
  <pageSetup paperSize="9" scale="95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8"/>
  <sheetViews>
    <sheetView workbookViewId="0">
      <pane ySplit="2" topLeftCell="A53" activePane="bottomLeft" state="frozen"/>
      <selection/>
      <selection pane="bottomLeft" activeCell="L53" sqref="L53"/>
    </sheetView>
  </sheetViews>
  <sheetFormatPr defaultColWidth="9" defaultRowHeight="14.25"/>
  <cols>
    <col min="2" max="2" width="15.625"/>
    <col min="4" max="5" width="15.625"/>
    <col min="6" max="7" width="12.25"/>
    <col min="8" max="8" width="11.375"/>
    <col min="9" max="9" width="13.125" customWidth="1"/>
    <col min="10" max="10" width="14"/>
    <col min="11" max="11" width="12.25"/>
    <col min="14" max="14" width="9.375" customWidth="1"/>
    <col min="16" max="16" width="13.625" customWidth="1"/>
    <col min="17" max="17" width="12.75" customWidth="1"/>
  </cols>
  <sheetData>
    <row r="1" ht="26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40.5" spans="1:1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</row>
    <row r="3" ht="21" hidden="1" customHeight="1" spans="1:17">
      <c r="A3" s="3">
        <v>1</v>
      </c>
      <c r="B3" s="3">
        <v>1162.24</v>
      </c>
      <c r="C3" s="4">
        <v>41.5</v>
      </c>
      <c r="D3" s="3">
        <v>1084.87</v>
      </c>
      <c r="E3" s="3">
        <v>77.37</v>
      </c>
      <c r="F3" s="3">
        <v>368.8</v>
      </c>
      <c r="G3" s="3">
        <v>1.2</v>
      </c>
      <c r="H3" s="3">
        <v>367.6</v>
      </c>
      <c r="I3" s="3" t="s">
        <v>12</v>
      </c>
      <c r="J3" s="3">
        <v>1162.24</v>
      </c>
      <c r="K3" s="3">
        <v>348.7</v>
      </c>
      <c r="P3" s="5" t="str">
        <f t="shared" ref="P3:P66" si="0">IF(H3&gt;0,"挖方区",IF(H3=0,"挖填平衡区","填方区"))</f>
        <v>挖方区</v>
      </c>
      <c r="Q3" s="5" t="s">
        <v>13</v>
      </c>
    </row>
    <row r="4" ht="21" hidden="1" customHeight="1" spans="1:17">
      <c r="A4" s="3">
        <v>2</v>
      </c>
      <c r="B4" s="3">
        <v>1345.42</v>
      </c>
      <c r="C4" s="4">
        <v>41.1</v>
      </c>
      <c r="D4" s="3">
        <v>544.31</v>
      </c>
      <c r="E4" s="3">
        <v>801.1</v>
      </c>
      <c r="F4" s="3">
        <v>278.8</v>
      </c>
      <c r="G4" s="3">
        <v>566.3</v>
      </c>
      <c r="H4" s="3">
        <v>-287.5</v>
      </c>
      <c r="I4" s="3"/>
      <c r="J4" s="3">
        <v>1345.42</v>
      </c>
      <c r="K4" s="3">
        <v>403.6</v>
      </c>
      <c r="P4" s="5" t="str">
        <f t="shared" si="0"/>
        <v>填方区</v>
      </c>
      <c r="Q4" s="5" t="s">
        <v>14</v>
      </c>
    </row>
    <row r="5" ht="21" hidden="1" customHeight="1" spans="1:17">
      <c r="A5" s="3">
        <v>3</v>
      </c>
      <c r="B5" s="3">
        <v>1214.07</v>
      </c>
      <c r="C5" s="4">
        <v>40.6</v>
      </c>
      <c r="D5" s="3">
        <v>155.34</v>
      </c>
      <c r="E5" s="3">
        <v>1058.74</v>
      </c>
      <c r="F5" s="3">
        <v>135.7</v>
      </c>
      <c r="G5" s="3">
        <v>466.4</v>
      </c>
      <c r="H5" s="3">
        <v>-330.7</v>
      </c>
      <c r="I5" s="3"/>
      <c r="J5" s="3">
        <v>1214.07</v>
      </c>
      <c r="K5" s="3">
        <v>364.2</v>
      </c>
      <c r="P5" s="5" t="str">
        <f t="shared" si="0"/>
        <v>填方区</v>
      </c>
      <c r="Q5" s="5" t="s">
        <v>14</v>
      </c>
    </row>
    <row r="6" ht="21" hidden="1" customHeight="1" spans="1:17">
      <c r="A6" s="3">
        <v>4</v>
      </c>
      <c r="B6" s="3">
        <v>1347.86</v>
      </c>
      <c r="C6" s="4">
        <v>40.9</v>
      </c>
      <c r="D6" s="3">
        <v>1008.43</v>
      </c>
      <c r="E6" s="3">
        <v>339.43</v>
      </c>
      <c r="F6" s="3">
        <v>442.8</v>
      </c>
      <c r="G6" s="3">
        <v>56.7</v>
      </c>
      <c r="H6" s="3">
        <v>386.1</v>
      </c>
      <c r="I6" s="3" t="s">
        <v>15</v>
      </c>
      <c r="J6" s="3">
        <v>1347.86</v>
      </c>
      <c r="K6" s="3">
        <v>404.4</v>
      </c>
      <c r="P6" s="5" t="str">
        <f t="shared" si="0"/>
        <v>挖方区</v>
      </c>
      <c r="Q6" s="5" t="s">
        <v>13</v>
      </c>
    </row>
    <row r="7" ht="21" hidden="1" customHeight="1" spans="1:17">
      <c r="A7" s="3">
        <v>5</v>
      </c>
      <c r="B7" s="3">
        <v>1501.87</v>
      </c>
      <c r="C7" s="4">
        <v>40.434</v>
      </c>
      <c r="D7" s="3">
        <v>421.22</v>
      </c>
      <c r="E7" s="3">
        <v>1080.66</v>
      </c>
      <c r="F7" s="3">
        <v>175.7</v>
      </c>
      <c r="G7" s="3">
        <v>175.7</v>
      </c>
      <c r="H7" s="3">
        <v>0</v>
      </c>
      <c r="I7" s="3"/>
      <c r="J7" s="3">
        <v>0</v>
      </c>
      <c r="K7" s="3">
        <v>0</v>
      </c>
      <c r="P7" s="5" t="str">
        <f t="shared" si="0"/>
        <v>挖填平衡区</v>
      </c>
      <c r="Q7" s="5" t="s">
        <v>16</v>
      </c>
    </row>
    <row r="8" ht="21" hidden="1" customHeight="1" spans="1:17">
      <c r="A8" s="3">
        <v>6</v>
      </c>
      <c r="B8" s="3">
        <v>1196.49</v>
      </c>
      <c r="C8" s="4">
        <v>40.104</v>
      </c>
      <c r="D8" s="3">
        <v>574.2</v>
      </c>
      <c r="E8" s="3">
        <v>622.29</v>
      </c>
      <c r="F8" s="3">
        <v>35.7</v>
      </c>
      <c r="G8" s="3">
        <v>35.7</v>
      </c>
      <c r="H8" s="3">
        <v>0</v>
      </c>
      <c r="I8" s="3"/>
      <c r="J8" s="3">
        <v>0</v>
      </c>
      <c r="K8" s="3">
        <v>0</v>
      </c>
      <c r="P8" s="5" t="str">
        <f t="shared" si="0"/>
        <v>挖填平衡区</v>
      </c>
      <c r="Q8" s="5" t="s">
        <v>16</v>
      </c>
    </row>
    <row r="9" ht="21" hidden="1" customHeight="1" spans="1:17">
      <c r="A9" s="3">
        <v>7</v>
      </c>
      <c r="B9" s="3">
        <v>998.74</v>
      </c>
      <c r="C9" s="4">
        <v>39.868</v>
      </c>
      <c r="D9" s="3">
        <v>638.79</v>
      </c>
      <c r="E9" s="3">
        <v>359.93</v>
      </c>
      <c r="F9" s="3">
        <v>119.3</v>
      </c>
      <c r="G9" s="3">
        <v>119.3</v>
      </c>
      <c r="H9" s="3">
        <v>0</v>
      </c>
      <c r="I9" s="3"/>
      <c r="J9" s="3">
        <v>0</v>
      </c>
      <c r="K9" s="3">
        <v>0</v>
      </c>
      <c r="P9" s="5" t="str">
        <f t="shared" si="0"/>
        <v>挖填平衡区</v>
      </c>
      <c r="Q9" s="5" t="s">
        <v>16</v>
      </c>
    </row>
    <row r="10" ht="21" hidden="1" customHeight="1" spans="1:17">
      <c r="A10" s="3">
        <v>8</v>
      </c>
      <c r="B10" s="3">
        <v>2993.21</v>
      </c>
      <c r="C10" s="4">
        <v>39.862</v>
      </c>
      <c r="D10" s="3">
        <v>1615.58</v>
      </c>
      <c r="E10" s="3">
        <v>1377.62</v>
      </c>
      <c r="F10" s="3">
        <v>258.5</v>
      </c>
      <c r="G10" s="3">
        <v>258.5</v>
      </c>
      <c r="H10" s="3">
        <v>0</v>
      </c>
      <c r="I10" s="3"/>
      <c r="J10" s="3">
        <v>0</v>
      </c>
      <c r="K10" s="3">
        <v>0</v>
      </c>
      <c r="P10" s="5" t="str">
        <f t="shared" si="0"/>
        <v>挖填平衡区</v>
      </c>
      <c r="Q10" s="5" t="s">
        <v>16</v>
      </c>
    </row>
    <row r="11" ht="21" hidden="1" customHeight="1" spans="1:17">
      <c r="A11" s="3">
        <v>9</v>
      </c>
      <c r="B11" s="3">
        <v>2654.12</v>
      </c>
      <c r="C11" s="4">
        <v>38.817</v>
      </c>
      <c r="D11" s="3">
        <v>1712.37</v>
      </c>
      <c r="E11" s="3">
        <v>940.27</v>
      </c>
      <c r="F11" s="3">
        <v>758</v>
      </c>
      <c r="G11" s="3">
        <v>758</v>
      </c>
      <c r="H11" s="3">
        <v>0</v>
      </c>
      <c r="I11" s="3"/>
      <c r="J11" s="3">
        <v>0</v>
      </c>
      <c r="K11" s="3">
        <v>0</v>
      </c>
      <c r="P11" s="5" t="str">
        <f t="shared" si="0"/>
        <v>挖填平衡区</v>
      </c>
      <c r="Q11" s="5" t="s">
        <v>16</v>
      </c>
    </row>
    <row r="12" ht="21" hidden="1" customHeight="1" spans="1:17">
      <c r="A12" s="3">
        <v>10</v>
      </c>
      <c r="B12" s="3">
        <v>1763.79</v>
      </c>
      <c r="C12" s="4">
        <v>38.6</v>
      </c>
      <c r="D12" s="3">
        <v>1755.03</v>
      </c>
      <c r="E12" s="3">
        <v>8.74</v>
      </c>
      <c r="F12" s="3">
        <v>1545.2</v>
      </c>
      <c r="G12" s="3">
        <v>0.9</v>
      </c>
      <c r="H12" s="3">
        <v>1544.3</v>
      </c>
      <c r="I12" s="3" t="s">
        <v>17</v>
      </c>
      <c r="J12" s="3">
        <v>1763.79</v>
      </c>
      <c r="K12" s="3">
        <v>529.1</v>
      </c>
      <c r="P12" s="5" t="str">
        <f t="shared" si="0"/>
        <v>挖方区</v>
      </c>
      <c r="Q12" s="5" t="s">
        <v>13</v>
      </c>
    </row>
    <row r="13" ht="21" hidden="1" customHeight="1" spans="1:17">
      <c r="A13" s="3">
        <v>11</v>
      </c>
      <c r="B13" s="3">
        <v>1874.69</v>
      </c>
      <c r="C13" s="4">
        <v>38.6</v>
      </c>
      <c r="D13" s="3">
        <v>1721.93</v>
      </c>
      <c r="E13" s="3">
        <v>152.75</v>
      </c>
      <c r="F13" s="3">
        <v>1464.8</v>
      </c>
      <c r="G13" s="3">
        <v>97.7</v>
      </c>
      <c r="H13" s="3">
        <v>1367.1</v>
      </c>
      <c r="I13" s="3" t="s">
        <v>18</v>
      </c>
      <c r="J13" s="3">
        <v>1874.69</v>
      </c>
      <c r="K13" s="3">
        <v>562.4</v>
      </c>
      <c r="P13" s="5" t="str">
        <f t="shared" si="0"/>
        <v>挖方区</v>
      </c>
      <c r="Q13" s="5" t="s">
        <v>13</v>
      </c>
    </row>
    <row r="14" ht="21" hidden="1" customHeight="1" spans="1:17">
      <c r="A14" s="3">
        <v>12</v>
      </c>
      <c r="B14" s="3">
        <v>2002.29</v>
      </c>
      <c r="C14" s="4">
        <v>37.85</v>
      </c>
      <c r="D14" s="3">
        <v>358.57</v>
      </c>
      <c r="E14" s="3">
        <v>1643.76</v>
      </c>
      <c r="F14" s="3">
        <v>231.3</v>
      </c>
      <c r="G14" s="3">
        <v>1059.7</v>
      </c>
      <c r="H14" s="3">
        <v>-828.4</v>
      </c>
      <c r="I14" s="3"/>
      <c r="J14" s="3">
        <v>2002.29</v>
      </c>
      <c r="K14" s="3">
        <v>600.7</v>
      </c>
      <c r="P14" s="5" t="str">
        <f t="shared" si="0"/>
        <v>填方区</v>
      </c>
      <c r="Q14" s="5" t="s">
        <v>14</v>
      </c>
    </row>
    <row r="15" ht="21" hidden="1" customHeight="1" spans="1:17">
      <c r="A15" s="3">
        <v>13</v>
      </c>
      <c r="B15" s="3">
        <v>2511.79</v>
      </c>
      <c r="C15" s="4">
        <v>37.98</v>
      </c>
      <c r="D15" s="3">
        <v>1201.66</v>
      </c>
      <c r="E15" s="3">
        <v>1310.12</v>
      </c>
      <c r="F15" s="3">
        <v>563.8</v>
      </c>
      <c r="G15" s="3">
        <v>563.8</v>
      </c>
      <c r="H15" s="3">
        <v>0</v>
      </c>
      <c r="I15" s="3"/>
      <c r="J15" s="3">
        <v>0</v>
      </c>
      <c r="K15" s="3">
        <v>0</v>
      </c>
      <c r="P15" s="5" t="str">
        <f t="shared" si="0"/>
        <v>挖填平衡区</v>
      </c>
      <c r="Q15" s="5" t="s">
        <v>16</v>
      </c>
    </row>
    <row r="16" ht="21" hidden="1" customHeight="1" spans="1:17">
      <c r="A16" s="3">
        <v>14</v>
      </c>
      <c r="B16" s="3">
        <v>1931.42</v>
      </c>
      <c r="C16" s="4">
        <v>37.7</v>
      </c>
      <c r="D16" s="3">
        <v>104.23</v>
      </c>
      <c r="E16" s="3">
        <v>1827.17</v>
      </c>
      <c r="F16" s="3">
        <v>55.1</v>
      </c>
      <c r="G16" s="3">
        <v>1208.3</v>
      </c>
      <c r="H16" s="3">
        <v>-1153.2</v>
      </c>
      <c r="I16" s="3"/>
      <c r="J16" s="3">
        <v>1931.42</v>
      </c>
      <c r="K16" s="3">
        <v>579.4</v>
      </c>
      <c r="P16" s="5" t="str">
        <f t="shared" si="0"/>
        <v>填方区</v>
      </c>
      <c r="Q16" s="5" t="s">
        <v>14</v>
      </c>
    </row>
    <row r="17" ht="21" hidden="1" customHeight="1" spans="1:17">
      <c r="A17" s="3">
        <v>15</v>
      </c>
      <c r="B17" s="3">
        <v>2561.58</v>
      </c>
      <c r="C17" s="4">
        <v>37.866</v>
      </c>
      <c r="D17" s="3">
        <v>1276.68</v>
      </c>
      <c r="E17" s="3">
        <v>1285.1</v>
      </c>
      <c r="F17" s="3">
        <v>463.9</v>
      </c>
      <c r="G17" s="3">
        <v>463.9</v>
      </c>
      <c r="H17" s="3">
        <v>0</v>
      </c>
      <c r="I17" s="3"/>
      <c r="J17" s="3">
        <v>0</v>
      </c>
      <c r="K17" s="3">
        <v>0</v>
      </c>
      <c r="P17" s="5" t="str">
        <f t="shared" si="0"/>
        <v>挖填平衡区</v>
      </c>
      <c r="Q17" s="5" t="s">
        <v>16</v>
      </c>
    </row>
    <row r="18" ht="21" hidden="1" customHeight="1" spans="1:17">
      <c r="A18" s="3">
        <v>16</v>
      </c>
      <c r="B18" s="3">
        <v>2202.08</v>
      </c>
      <c r="C18" s="4">
        <v>37.6</v>
      </c>
      <c r="D18" s="3">
        <v>533.35</v>
      </c>
      <c r="E18" s="3">
        <v>1668.73</v>
      </c>
      <c r="F18" s="3">
        <v>128.8</v>
      </c>
      <c r="G18" s="3">
        <v>1012.9</v>
      </c>
      <c r="H18" s="3">
        <v>-884.1</v>
      </c>
      <c r="I18" s="3"/>
      <c r="J18" s="3">
        <v>2202.08</v>
      </c>
      <c r="K18" s="3">
        <v>660.6</v>
      </c>
      <c r="P18" s="5" t="str">
        <f t="shared" si="0"/>
        <v>填方区</v>
      </c>
      <c r="Q18" s="5" t="s">
        <v>14</v>
      </c>
    </row>
    <row r="19" ht="21" hidden="1" customHeight="1" spans="1:17">
      <c r="A19" s="3">
        <v>17</v>
      </c>
      <c r="B19" s="3">
        <v>1963.61</v>
      </c>
      <c r="C19" s="4">
        <v>37.909</v>
      </c>
      <c r="D19" s="3">
        <v>1270.72</v>
      </c>
      <c r="E19" s="3">
        <v>693.98</v>
      </c>
      <c r="F19" s="3">
        <v>331.8</v>
      </c>
      <c r="G19" s="3">
        <v>331.8</v>
      </c>
      <c r="H19" s="3">
        <v>0</v>
      </c>
      <c r="I19" s="3"/>
      <c r="J19" s="3">
        <v>0</v>
      </c>
      <c r="K19" s="3">
        <v>0</v>
      </c>
      <c r="P19" s="5" t="str">
        <f t="shared" si="0"/>
        <v>挖填平衡区</v>
      </c>
      <c r="Q19" s="5" t="s">
        <v>16</v>
      </c>
    </row>
    <row r="20" ht="21" hidden="1" customHeight="1" spans="1:17">
      <c r="A20" s="3">
        <v>18</v>
      </c>
      <c r="B20" s="3">
        <v>2895.88</v>
      </c>
      <c r="C20" s="4">
        <v>37.542</v>
      </c>
      <c r="D20" s="3">
        <v>883.64</v>
      </c>
      <c r="E20" s="3">
        <v>2006.5</v>
      </c>
      <c r="F20" s="3">
        <v>582</v>
      </c>
      <c r="G20" s="3">
        <v>582</v>
      </c>
      <c r="H20" s="3">
        <v>0</v>
      </c>
      <c r="I20" s="3"/>
      <c r="J20" s="3">
        <v>0</v>
      </c>
      <c r="K20" s="3">
        <v>0</v>
      </c>
      <c r="P20" s="5" t="str">
        <f t="shared" si="0"/>
        <v>挖填平衡区</v>
      </c>
      <c r="Q20" s="5" t="s">
        <v>16</v>
      </c>
    </row>
    <row r="21" ht="21" hidden="1" customHeight="1" spans="1:17">
      <c r="A21" s="3">
        <v>19</v>
      </c>
      <c r="B21" s="3">
        <v>1918.33</v>
      </c>
      <c r="C21" s="4">
        <v>37.442</v>
      </c>
      <c r="D21" s="3">
        <v>1385.16</v>
      </c>
      <c r="E21" s="3">
        <v>533.34</v>
      </c>
      <c r="F21" s="3">
        <v>232.1</v>
      </c>
      <c r="G21" s="3">
        <v>232.1</v>
      </c>
      <c r="H21" s="3">
        <v>0</v>
      </c>
      <c r="I21" s="3"/>
      <c r="J21" s="3">
        <v>0</v>
      </c>
      <c r="K21" s="3">
        <v>0</v>
      </c>
      <c r="P21" s="5" t="str">
        <f t="shared" si="0"/>
        <v>挖填平衡区</v>
      </c>
      <c r="Q21" s="5" t="s">
        <v>16</v>
      </c>
    </row>
    <row r="22" ht="21" hidden="1" customHeight="1" spans="1:17">
      <c r="A22" s="3">
        <v>20</v>
      </c>
      <c r="B22" s="3">
        <v>3163.21</v>
      </c>
      <c r="C22" s="4">
        <v>40.183</v>
      </c>
      <c r="D22" s="3">
        <v>2056.7</v>
      </c>
      <c r="E22" s="3">
        <v>1106.87</v>
      </c>
      <c r="F22" s="3">
        <v>1300.1</v>
      </c>
      <c r="G22" s="3">
        <v>1300.1</v>
      </c>
      <c r="H22" s="3">
        <v>0</v>
      </c>
      <c r="I22" s="3"/>
      <c r="J22" s="3">
        <v>3163.21</v>
      </c>
      <c r="K22" s="3">
        <v>949</v>
      </c>
      <c r="P22" s="5" t="str">
        <f t="shared" si="0"/>
        <v>挖填平衡区</v>
      </c>
      <c r="Q22" s="5" t="s">
        <v>16</v>
      </c>
    </row>
    <row r="23" ht="21" hidden="1" customHeight="1" spans="1:17">
      <c r="A23" s="3">
        <v>21</v>
      </c>
      <c r="B23" s="3">
        <v>4560.44</v>
      </c>
      <c r="C23" s="4">
        <v>41.364</v>
      </c>
      <c r="D23" s="3">
        <v>2213.51</v>
      </c>
      <c r="E23" s="3">
        <v>2346.89</v>
      </c>
      <c r="F23" s="3">
        <v>1044.9</v>
      </c>
      <c r="G23" s="3">
        <v>1044.9</v>
      </c>
      <c r="H23" s="3">
        <v>0</v>
      </c>
      <c r="I23" s="3"/>
      <c r="J23" s="3">
        <v>0</v>
      </c>
      <c r="K23" s="3">
        <v>0</v>
      </c>
      <c r="P23" s="5" t="str">
        <f t="shared" si="0"/>
        <v>挖填平衡区</v>
      </c>
      <c r="Q23" s="5" t="s">
        <v>16</v>
      </c>
    </row>
    <row r="24" ht="21" hidden="1" customHeight="1" spans="1:17">
      <c r="A24" s="3">
        <v>22</v>
      </c>
      <c r="B24" s="3">
        <v>4282.56</v>
      </c>
      <c r="C24" s="4">
        <v>40.47</v>
      </c>
      <c r="D24" s="3">
        <v>2214.32</v>
      </c>
      <c r="E24" s="3">
        <v>2068.59</v>
      </c>
      <c r="F24" s="3">
        <v>685</v>
      </c>
      <c r="G24" s="3">
        <v>685</v>
      </c>
      <c r="H24" s="3">
        <v>0</v>
      </c>
      <c r="I24" s="3"/>
      <c r="J24" s="3">
        <v>0</v>
      </c>
      <c r="K24" s="3">
        <v>0</v>
      </c>
      <c r="P24" s="5" t="str">
        <f t="shared" si="0"/>
        <v>挖填平衡区</v>
      </c>
      <c r="Q24" s="5" t="s">
        <v>16</v>
      </c>
    </row>
    <row r="25" ht="21" hidden="1" customHeight="1" spans="1:17">
      <c r="A25" s="3">
        <v>23</v>
      </c>
      <c r="B25" s="3">
        <v>5469.81</v>
      </c>
      <c r="C25" s="4">
        <v>38.611</v>
      </c>
      <c r="D25" s="3">
        <v>2779.24</v>
      </c>
      <c r="E25" s="3">
        <v>2691.21</v>
      </c>
      <c r="F25" s="3">
        <v>2304.2</v>
      </c>
      <c r="G25" s="3">
        <v>2304.2</v>
      </c>
      <c r="H25" s="3">
        <v>0</v>
      </c>
      <c r="I25" s="3"/>
      <c r="J25" s="3">
        <v>5469.81</v>
      </c>
      <c r="K25" s="3">
        <v>1640.9</v>
      </c>
      <c r="P25" s="5" t="str">
        <f t="shared" si="0"/>
        <v>挖填平衡区</v>
      </c>
      <c r="Q25" s="5" t="s">
        <v>16</v>
      </c>
    </row>
    <row r="26" ht="21" hidden="1" customHeight="1" spans="1:17">
      <c r="A26" s="3">
        <v>24</v>
      </c>
      <c r="B26" s="3">
        <v>4900.48</v>
      </c>
      <c r="C26" s="4">
        <v>36.731</v>
      </c>
      <c r="D26" s="3">
        <v>1728.89</v>
      </c>
      <c r="E26" s="3">
        <v>3171.58</v>
      </c>
      <c r="F26" s="3">
        <v>996.6</v>
      </c>
      <c r="G26" s="3">
        <v>996.6</v>
      </c>
      <c r="H26" s="3">
        <v>0</v>
      </c>
      <c r="I26" s="3"/>
      <c r="J26" s="3">
        <v>0</v>
      </c>
      <c r="K26" s="3">
        <v>0</v>
      </c>
      <c r="P26" s="5" t="str">
        <f t="shared" si="0"/>
        <v>挖填平衡区</v>
      </c>
      <c r="Q26" s="5" t="s">
        <v>16</v>
      </c>
    </row>
    <row r="27" ht="21" hidden="1" customHeight="1" spans="1:17">
      <c r="A27" s="3">
        <v>25</v>
      </c>
      <c r="B27" s="3">
        <v>6156.3</v>
      </c>
      <c r="C27" s="4">
        <v>36.059</v>
      </c>
      <c r="D27" s="3">
        <v>2322.52</v>
      </c>
      <c r="E27" s="3">
        <v>3833.82</v>
      </c>
      <c r="F27" s="3">
        <v>1005.8</v>
      </c>
      <c r="G27" s="3">
        <v>1005.8</v>
      </c>
      <c r="H27" s="3">
        <v>0</v>
      </c>
      <c r="I27" s="3"/>
      <c r="J27" s="3">
        <v>0</v>
      </c>
      <c r="K27" s="3">
        <v>0</v>
      </c>
      <c r="P27" s="5" t="str">
        <f t="shared" si="0"/>
        <v>挖填平衡区</v>
      </c>
      <c r="Q27" s="5" t="s">
        <v>16</v>
      </c>
    </row>
    <row r="28" ht="21" hidden="1" customHeight="1" spans="1:17">
      <c r="A28" s="3">
        <v>26</v>
      </c>
      <c r="B28" s="3">
        <v>5339.73</v>
      </c>
      <c r="C28" s="4">
        <v>35.992</v>
      </c>
      <c r="D28" s="3">
        <v>2515.44</v>
      </c>
      <c r="E28" s="3">
        <v>2824.33</v>
      </c>
      <c r="F28" s="3">
        <v>871.5</v>
      </c>
      <c r="G28" s="3">
        <v>871.5</v>
      </c>
      <c r="H28" s="3">
        <v>0</v>
      </c>
      <c r="I28" s="3"/>
      <c r="J28" s="3">
        <v>0</v>
      </c>
      <c r="K28" s="3">
        <v>0</v>
      </c>
      <c r="P28" s="5" t="str">
        <f t="shared" si="0"/>
        <v>挖填平衡区</v>
      </c>
      <c r="Q28" s="5" t="s">
        <v>16</v>
      </c>
    </row>
    <row r="29" ht="21" hidden="1" customHeight="1" spans="1:17">
      <c r="A29" s="3">
        <v>27</v>
      </c>
      <c r="B29" s="3">
        <v>5055.07</v>
      </c>
      <c r="C29" s="4">
        <v>36.112</v>
      </c>
      <c r="D29" s="3">
        <v>2496.19</v>
      </c>
      <c r="E29" s="3">
        <v>2558.9</v>
      </c>
      <c r="F29" s="3">
        <v>1201.8</v>
      </c>
      <c r="G29" s="3">
        <v>1201.8</v>
      </c>
      <c r="H29" s="3">
        <v>0</v>
      </c>
      <c r="I29" s="3"/>
      <c r="J29" s="3">
        <v>0</v>
      </c>
      <c r="K29" s="3">
        <v>0</v>
      </c>
      <c r="P29" s="5" t="str">
        <f t="shared" si="0"/>
        <v>挖填平衡区</v>
      </c>
      <c r="Q29" s="5" t="s">
        <v>16</v>
      </c>
    </row>
    <row r="30" ht="21" hidden="1" customHeight="1" spans="1:17">
      <c r="A30" s="3">
        <v>28</v>
      </c>
      <c r="B30" s="3">
        <v>4832.15</v>
      </c>
      <c r="C30" s="4">
        <v>41.139</v>
      </c>
      <c r="D30" s="3">
        <v>2376.96</v>
      </c>
      <c r="E30" s="3">
        <v>2455.18</v>
      </c>
      <c r="F30" s="3">
        <v>1249.9</v>
      </c>
      <c r="G30" s="3">
        <v>1249.9</v>
      </c>
      <c r="H30" s="3">
        <v>0</v>
      </c>
      <c r="I30" s="3"/>
      <c r="J30" s="3">
        <v>0</v>
      </c>
      <c r="K30" s="3">
        <v>0</v>
      </c>
      <c r="P30" s="5" t="str">
        <f t="shared" si="0"/>
        <v>挖填平衡区</v>
      </c>
      <c r="Q30" s="5" t="s">
        <v>16</v>
      </c>
    </row>
    <row r="31" ht="21" hidden="1" customHeight="1" spans="1:17">
      <c r="A31" s="3">
        <v>29</v>
      </c>
      <c r="B31" s="3">
        <v>4475.53</v>
      </c>
      <c r="C31" s="4">
        <v>39.1</v>
      </c>
      <c r="D31" s="3">
        <v>1443.01</v>
      </c>
      <c r="E31" s="3">
        <v>3032.56</v>
      </c>
      <c r="F31" s="3">
        <v>278.8</v>
      </c>
      <c r="G31" s="3">
        <v>543.8</v>
      </c>
      <c r="H31" s="3">
        <v>-265</v>
      </c>
      <c r="I31" s="3"/>
      <c r="J31" s="3">
        <v>0</v>
      </c>
      <c r="K31" s="3">
        <v>0</v>
      </c>
      <c r="P31" s="5" t="str">
        <f t="shared" si="0"/>
        <v>填方区</v>
      </c>
      <c r="Q31" s="5" t="s">
        <v>14</v>
      </c>
    </row>
    <row r="32" ht="21" hidden="1" customHeight="1" spans="1:17">
      <c r="A32" s="3">
        <v>30</v>
      </c>
      <c r="B32" s="3">
        <v>3521.47</v>
      </c>
      <c r="C32" s="4">
        <v>39.1</v>
      </c>
      <c r="D32" s="3">
        <v>2712.67</v>
      </c>
      <c r="E32" s="3">
        <v>811.74</v>
      </c>
      <c r="F32" s="3">
        <v>597.6</v>
      </c>
      <c r="G32" s="3">
        <v>267.1</v>
      </c>
      <c r="H32" s="3">
        <v>330.5</v>
      </c>
      <c r="I32" s="3" t="s">
        <v>19</v>
      </c>
      <c r="J32" s="3">
        <v>0</v>
      </c>
      <c r="K32" s="3">
        <v>0</v>
      </c>
      <c r="P32" s="5" t="str">
        <f t="shared" si="0"/>
        <v>挖方区</v>
      </c>
      <c r="Q32" s="5" t="s">
        <v>13</v>
      </c>
    </row>
    <row r="33" ht="21" hidden="1" customHeight="1" spans="1:17">
      <c r="A33" s="3">
        <v>31</v>
      </c>
      <c r="B33" s="3">
        <v>5308.1</v>
      </c>
      <c r="C33" s="4">
        <v>38.92</v>
      </c>
      <c r="D33" s="3">
        <v>2787.76</v>
      </c>
      <c r="E33" s="3">
        <v>2520.31</v>
      </c>
      <c r="F33" s="3">
        <v>132.4</v>
      </c>
      <c r="G33" s="3">
        <v>132.4</v>
      </c>
      <c r="H33" s="3">
        <v>0</v>
      </c>
      <c r="I33" s="3"/>
      <c r="J33" s="3">
        <v>0</v>
      </c>
      <c r="K33" s="3">
        <v>0</v>
      </c>
      <c r="P33" s="5" t="str">
        <f t="shared" si="0"/>
        <v>挖填平衡区</v>
      </c>
      <c r="Q33" s="5" t="s">
        <v>16</v>
      </c>
    </row>
    <row r="34" ht="21" hidden="1" customHeight="1" spans="1:17">
      <c r="A34" s="3">
        <v>32</v>
      </c>
      <c r="B34" s="3">
        <v>5682.18</v>
      </c>
      <c r="C34" s="4">
        <v>38.968</v>
      </c>
      <c r="D34" s="3">
        <v>5096</v>
      </c>
      <c r="E34" s="3">
        <v>586.18</v>
      </c>
      <c r="F34" s="3">
        <v>517.4</v>
      </c>
      <c r="G34" s="3">
        <v>517.4</v>
      </c>
      <c r="H34" s="3">
        <v>0</v>
      </c>
      <c r="I34" s="3"/>
      <c r="J34" s="3">
        <v>0</v>
      </c>
      <c r="K34" s="3">
        <v>0</v>
      </c>
      <c r="P34" s="5" t="str">
        <f t="shared" si="0"/>
        <v>挖填平衡区</v>
      </c>
      <c r="Q34" s="5" t="s">
        <v>16</v>
      </c>
    </row>
    <row r="35" ht="21" hidden="1" customHeight="1" spans="1:17">
      <c r="A35" s="3">
        <v>33</v>
      </c>
      <c r="B35" s="3">
        <v>4163.4</v>
      </c>
      <c r="C35" s="4">
        <v>38.901</v>
      </c>
      <c r="D35" s="3">
        <v>2605.53</v>
      </c>
      <c r="E35" s="3">
        <v>1557.88</v>
      </c>
      <c r="F35" s="3">
        <v>131.1</v>
      </c>
      <c r="G35" s="3">
        <v>131.1</v>
      </c>
      <c r="H35" s="3">
        <v>0</v>
      </c>
      <c r="I35" s="3"/>
      <c r="J35" s="3">
        <v>0</v>
      </c>
      <c r="K35" s="3">
        <v>0</v>
      </c>
      <c r="P35" s="5" t="str">
        <f t="shared" si="0"/>
        <v>挖填平衡区</v>
      </c>
      <c r="Q35" s="5" t="s">
        <v>16</v>
      </c>
    </row>
    <row r="36" ht="21" hidden="1" customHeight="1" spans="1:17">
      <c r="A36" s="3">
        <v>34</v>
      </c>
      <c r="B36" s="3">
        <v>4961.8</v>
      </c>
      <c r="C36" s="4">
        <v>38.671</v>
      </c>
      <c r="D36" s="3">
        <v>3561.79</v>
      </c>
      <c r="E36" s="3">
        <v>1400.02</v>
      </c>
      <c r="F36" s="3">
        <v>978.8</v>
      </c>
      <c r="G36" s="3">
        <v>978.8</v>
      </c>
      <c r="H36" s="3">
        <v>0</v>
      </c>
      <c r="I36" s="3"/>
      <c r="J36" s="3">
        <v>0</v>
      </c>
      <c r="K36" s="3">
        <v>0</v>
      </c>
      <c r="P36" s="5" t="str">
        <f t="shared" si="0"/>
        <v>挖填平衡区</v>
      </c>
      <c r="Q36" s="5" t="s">
        <v>16</v>
      </c>
    </row>
    <row r="37" ht="21" hidden="1" customHeight="1" spans="1:17">
      <c r="A37" s="3">
        <v>35</v>
      </c>
      <c r="B37" s="3">
        <v>3865.62</v>
      </c>
      <c r="C37" s="4">
        <v>37.81</v>
      </c>
      <c r="D37" s="3">
        <v>2293.03</v>
      </c>
      <c r="E37" s="3">
        <v>1572.56</v>
      </c>
      <c r="F37" s="3">
        <v>1912.2</v>
      </c>
      <c r="G37" s="3">
        <v>1912.2</v>
      </c>
      <c r="H37" s="3">
        <v>0</v>
      </c>
      <c r="I37" s="3"/>
      <c r="J37" s="3">
        <v>3865.62</v>
      </c>
      <c r="K37" s="3">
        <v>1159.7</v>
      </c>
      <c r="P37" s="5" t="str">
        <f t="shared" si="0"/>
        <v>挖填平衡区</v>
      </c>
      <c r="Q37" s="5" t="s">
        <v>16</v>
      </c>
    </row>
    <row r="38" ht="21" hidden="1" customHeight="1" spans="1:17">
      <c r="A38" s="3">
        <v>36</v>
      </c>
      <c r="B38" s="3">
        <v>4763.98</v>
      </c>
      <c r="C38" s="4">
        <v>37.168</v>
      </c>
      <c r="D38" s="3">
        <v>2309.73</v>
      </c>
      <c r="E38" s="3">
        <v>2454.17</v>
      </c>
      <c r="F38" s="3">
        <v>1829.4</v>
      </c>
      <c r="G38" s="3">
        <v>1829.4</v>
      </c>
      <c r="H38" s="3">
        <v>0</v>
      </c>
      <c r="I38" s="3"/>
      <c r="J38" s="3">
        <v>4763.98</v>
      </c>
      <c r="K38" s="3">
        <v>1429.2</v>
      </c>
      <c r="P38" s="5" t="str">
        <f t="shared" si="0"/>
        <v>挖填平衡区</v>
      </c>
      <c r="Q38" s="5" t="s">
        <v>16</v>
      </c>
    </row>
    <row r="39" ht="21" hidden="1" customHeight="1" spans="1:17">
      <c r="A39" s="3">
        <v>37</v>
      </c>
      <c r="B39" s="3">
        <v>6663</v>
      </c>
      <c r="C39" s="4">
        <v>35.305</v>
      </c>
      <c r="D39" s="3">
        <v>2984.96</v>
      </c>
      <c r="E39" s="3">
        <v>3678.17</v>
      </c>
      <c r="F39" s="3">
        <v>2368.8</v>
      </c>
      <c r="G39" s="3">
        <v>2368.8</v>
      </c>
      <c r="H39" s="3">
        <v>0</v>
      </c>
      <c r="I39" s="3"/>
      <c r="J39" s="3">
        <v>6663</v>
      </c>
      <c r="K39" s="3">
        <v>1998.9</v>
      </c>
      <c r="P39" s="5" t="str">
        <f t="shared" si="0"/>
        <v>挖填平衡区</v>
      </c>
      <c r="Q39" s="5" t="s">
        <v>16</v>
      </c>
    </row>
    <row r="40" ht="21" hidden="1" customHeight="1" spans="1:17">
      <c r="A40" s="3">
        <v>38</v>
      </c>
      <c r="B40" s="3">
        <v>4980.3</v>
      </c>
      <c r="C40" s="4">
        <v>36.049</v>
      </c>
      <c r="D40" s="3">
        <v>3614.18</v>
      </c>
      <c r="E40" s="3">
        <v>1366.15</v>
      </c>
      <c r="F40" s="3">
        <v>1423.7</v>
      </c>
      <c r="G40" s="3">
        <v>1423.7</v>
      </c>
      <c r="H40" s="3">
        <v>0</v>
      </c>
      <c r="I40" s="3"/>
      <c r="J40" s="3">
        <v>0</v>
      </c>
      <c r="K40" s="3">
        <v>0</v>
      </c>
      <c r="P40" s="5" t="str">
        <f t="shared" si="0"/>
        <v>挖填平衡区</v>
      </c>
      <c r="Q40" s="5" t="s">
        <v>16</v>
      </c>
    </row>
    <row r="41" ht="21" hidden="1" customHeight="1" spans="1:17">
      <c r="A41" s="3">
        <v>39</v>
      </c>
      <c r="B41" s="3">
        <v>4062.44</v>
      </c>
      <c r="C41" s="4">
        <v>33.879</v>
      </c>
      <c r="D41" s="3">
        <v>2508.82</v>
      </c>
      <c r="E41" s="3">
        <v>1553.61</v>
      </c>
      <c r="F41" s="3">
        <v>704</v>
      </c>
      <c r="G41" s="3">
        <v>704</v>
      </c>
      <c r="H41" s="3">
        <v>0</v>
      </c>
      <c r="I41" s="3"/>
      <c r="J41" s="3">
        <v>0</v>
      </c>
      <c r="K41" s="3">
        <v>0</v>
      </c>
      <c r="P41" s="5" t="str">
        <f t="shared" si="0"/>
        <v>挖填平衡区</v>
      </c>
      <c r="Q41" s="5" t="s">
        <v>16</v>
      </c>
    </row>
    <row r="42" ht="21" hidden="1" customHeight="1" spans="1:17">
      <c r="A42" s="3">
        <v>40</v>
      </c>
      <c r="B42" s="3">
        <v>2302.84</v>
      </c>
      <c r="C42" s="4">
        <v>37.132</v>
      </c>
      <c r="D42" s="3">
        <v>1452.18</v>
      </c>
      <c r="E42" s="3">
        <v>848.27</v>
      </c>
      <c r="F42" s="3">
        <v>616.8</v>
      </c>
      <c r="G42" s="3">
        <v>616.8</v>
      </c>
      <c r="H42" s="3">
        <v>0</v>
      </c>
      <c r="I42" s="3"/>
      <c r="J42" s="3">
        <v>0</v>
      </c>
      <c r="K42" s="3">
        <v>0</v>
      </c>
      <c r="P42" s="5" t="str">
        <f t="shared" si="0"/>
        <v>挖填平衡区</v>
      </c>
      <c r="Q42" s="5" t="s">
        <v>16</v>
      </c>
    </row>
    <row r="43" ht="21" hidden="1" customHeight="1" spans="1:17">
      <c r="A43" s="3">
        <v>41</v>
      </c>
      <c r="B43" s="3">
        <v>2814.6</v>
      </c>
      <c r="C43" s="4">
        <v>36.443</v>
      </c>
      <c r="D43" s="3">
        <v>1164.72</v>
      </c>
      <c r="E43" s="3">
        <v>1649.88</v>
      </c>
      <c r="F43" s="3">
        <v>1006.9</v>
      </c>
      <c r="G43" s="3">
        <v>1006.9</v>
      </c>
      <c r="H43" s="3">
        <v>0</v>
      </c>
      <c r="I43" s="3"/>
      <c r="J43" s="3">
        <v>2814.6</v>
      </c>
      <c r="K43" s="3">
        <v>844.4</v>
      </c>
      <c r="P43" s="5" t="str">
        <f t="shared" si="0"/>
        <v>挖填平衡区</v>
      </c>
      <c r="Q43" s="5" t="s">
        <v>16</v>
      </c>
    </row>
    <row r="44" ht="21" hidden="1" customHeight="1" spans="1:17">
      <c r="A44" s="3">
        <v>42</v>
      </c>
      <c r="B44" s="3">
        <v>2927.75</v>
      </c>
      <c r="C44" s="4">
        <v>35.645</v>
      </c>
      <c r="D44" s="3">
        <v>965.1</v>
      </c>
      <c r="E44" s="3">
        <v>1962.63</v>
      </c>
      <c r="F44" s="3">
        <v>1074.8</v>
      </c>
      <c r="G44" s="3">
        <v>1074.8</v>
      </c>
      <c r="H44" s="3">
        <v>0</v>
      </c>
      <c r="I44" s="3"/>
      <c r="J44" s="3">
        <v>2927.75</v>
      </c>
      <c r="K44" s="3">
        <v>878.3</v>
      </c>
      <c r="P44" s="5" t="str">
        <f t="shared" si="0"/>
        <v>挖填平衡区</v>
      </c>
      <c r="Q44" s="5" t="s">
        <v>16</v>
      </c>
    </row>
    <row r="45" ht="21" hidden="1" customHeight="1" spans="1:17">
      <c r="A45" s="3">
        <v>43</v>
      </c>
      <c r="B45" s="3">
        <v>3107.37</v>
      </c>
      <c r="C45" s="4">
        <v>34.95</v>
      </c>
      <c r="D45" s="3">
        <v>781.99</v>
      </c>
      <c r="E45" s="3">
        <v>2325.34</v>
      </c>
      <c r="F45" s="3">
        <v>1072.9</v>
      </c>
      <c r="G45" s="3">
        <v>1393.3</v>
      </c>
      <c r="H45" s="3">
        <v>-320.4</v>
      </c>
      <c r="I45" s="3"/>
      <c r="J45" s="3">
        <v>3107.37</v>
      </c>
      <c r="K45" s="3">
        <v>932.2</v>
      </c>
      <c r="P45" s="5" t="str">
        <f t="shared" si="0"/>
        <v>填方区</v>
      </c>
      <c r="Q45" s="5" t="s">
        <v>14</v>
      </c>
    </row>
    <row r="46" ht="21" hidden="1" customHeight="1" spans="1:17">
      <c r="A46" s="3">
        <v>44</v>
      </c>
      <c r="B46" s="3">
        <v>3579.36</v>
      </c>
      <c r="C46" s="4">
        <v>34.9</v>
      </c>
      <c r="D46" s="3">
        <v>1449.69</v>
      </c>
      <c r="E46" s="3">
        <v>2129.68</v>
      </c>
      <c r="F46" s="3">
        <v>935.1</v>
      </c>
      <c r="G46" s="3">
        <v>594.4</v>
      </c>
      <c r="H46" s="3">
        <v>340.7</v>
      </c>
      <c r="I46" s="3" t="s">
        <v>20</v>
      </c>
      <c r="J46" s="3">
        <v>0</v>
      </c>
      <c r="K46" s="3">
        <v>0</v>
      </c>
      <c r="P46" s="5" t="str">
        <f t="shared" si="0"/>
        <v>挖方区</v>
      </c>
      <c r="Q46" s="5" t="s">
        <v>13</v>
      </c>
    </row>
    <row r="47" ht="21" hidden="1" customHeight="1" spans="1:17">
      <c r="A47" s="3">
        <v>45</v>
      </c>
      <c r="B47" s="3">
        <v>3502.8</v>
      </c>
      <c r="C47" s="4">
        <v>34.963</v>
      </c>
      <c r="D47" s="3">
        <v>815.9</v>
      </c>
      <c r="E47" s="3">
        <v>2686.87</v>
      </c>
      <c r="F47" s="3">
        <v>902.8</v>
      </c>
      <c r="G47" s="3">
        <v>902.8</v>
      </c>
      <c r="H47" s="3">
        <v>0</v>
      </c>
      <c r="I47" s="3"/>
      <c r="J47" s="3">
        <v>0</v>
      </c>
      <c r="K47" s="3">
        <v>0</v>
      </c>
      <c r="P47" s="5" t="str">
        <f t="shared" si="0"/>
        <v>挖填平衡区</v>
      </c>
      <c r="Q47" s="5" t="s">
        <v>16</v>
      </c>
    </row>
    <row r="48" ht="21" hidden="1" customHeight="1" spans="1:17">
      <c r="A48" s="3">
        <v>46</v>
      </c>
      <c r="B48" s="3">
        <v>3355.62</v>
      </c>
      <c r="C48" s="4">
        <v>34.564</v>
      </c>
      <c r="D48" s="3">
        <v>1653.68</v>
      </c>
      <c r="E48" s="3">
        <v>1702.19</v>
      </c>
      <c r="F48" s="3">
        <v>861.7</v>
      </c>
      <c r="G48" s="3">
        <v>861.7</v>
      </c>
      <c r="H48" s="3">
        <v>0</v>
      </c>
      <c r="I48" s="3"/>
      <c r="J48" s="3">
        <v>0</v>
      </c>
      <c r="K48" s="3">
        <v>0</v>
      </c>
      <c r="P48" s="5" t="str">
        <f t="shared" si="0"/>
        <v>挖填平衡区</v>
      </c>
      <c r="Q48" s="5" t="s">
        <v>16</v>
      </c>
    </row>
    <row r="49" ht="21" hidden="1" customHeight="1" spans="1:17">
      <c r="A49" s="3">
        <v>47</v>
      </c>
      <c r="B49" s="3">
        <v>2731.86</v>
      </c>
      <c r="C49" s="4">
        <v>34.558</v>
      </c>
      <c r="D49" s="3">
        <v>1292.68</v>
      </c>
      <c r="E49" s="3">
        <v>1439.16</v>
      </c>
      <c r="F49" s="3">
        <v>648.1</v>
      </c>
      <c r="G49" s="3">
        <v>648.1</v>
      </c>
      <c r="H49" s="3">
        <v>0</v>
      </c>
      <c r="I49" s="3"/>
      <c r="J49" s="3">
        <v>0</v>
      </c>
      <c r="K49" s="3">
        <v>0</v>
      </c>
      <c r="P49" s="5" t="str">
        <f t="shared" si="0"/>
        <v>挖填平衡区</v>
      </c>
      <c r="Q49" s="5" t="s">
        <v>16</v>
      </c>
    </row>
    <row r="50" ht="21" hidden="1" customHeight="1" spans="1:17">
      <c r="A50" s="3">
        <v>48</v>
      </c>
      <c r="B50" s="3">
        <v>4058.41</v>
      </c>
      <c r="C50" s="4">
        <v>39.174</v>
      </c>
      <c r="D50" s="3">
        <v>2086.92</v>
      </c>
      <c r="E50" s="3">
        <v>1972.42</v>
      </c>
      <c r="F50" s="3">
        <v>307</v>
      </c>
      <c r="G50" s="3">
        <v>307</v>
      </c>
      <c r="H50" s="3">
        <v>0</v>
      </c>
      <c r="I50" s="3"/>
      <c r="J50" s="3">
        <v>0</v>
      </c>
      <c r="K50" s="3">
        <v>0</v>
      </c>
      <c r="P50" s="5" t="str">
        <f t="shared" si="0"/>
        <v>挖填平衡区</v>
      </c>
      <c r="Q50" s="5" t="s">
        <v>16</v>
      </c>
    </row>
    <row r="51" ht="21" hidden="1" customHeight="1" spans="1:17">
      <c r="A51" s="3">
        <v>49</v>
      </c>
      <c r="B51" s="3">
        <v>3726.8</v>
      </c>
      <c r="C51" s="4">
        <v>39.632</v>
      </c>
      <c r="D51" s="3">
        <v>1244.16</v>
      </c>
      <c r="E51" s="3">
        <v>2482.61</v>
      </c>
      <c r="F51" s="3">
        <v>388.1</v>
      </c>
      <c r="G51" s="3">
        <v>388.1</v>
      </c>
      <c r="H51" s="3">
        <v>0</v>
      </c>
      <c r="I51" s="3"/>
      <c r="J51" s="3">
        <v>0</v>
      </c>
      <c r="K51" s="3">
        <v>0</v>
      </c>
      <c r="P51" s="5" t="str">
        <f t="shared" si="0"/>
        <v>挖填平衡区</v>
      </c>
      <c r="Q51" s="5" t="s">
        <v>16</v>
      </c>
    </row>
    <row r="52" ht="21" hidden="1" customHeight="1" spans="1:17">
      <c r="A52" s="3">
        <v>50</v>
      </c>
      <c r="B52" s="3">
        <v>3120.82</v>
      </c>
      <c r="C52" s="4">
        <v>39.505</v>
      </c>
      <c r="D52" s="3">
        <v>1044.17</v>
      </c>
      <c r="E52" s="3">
        <v>2076.63</v>
      </c>
      <c r="F52" s="3">
        <v>408.3</v>
      </c>
      <c r="G52" s="3">
        <v>408.3</v>
      </c>
      <c r="H52" s="3">
        <v>0</v>
      </c>
      <c r="I52" s="3"/>
      <c r="J52" s="3">
        <v>0</v>
      </c>
      <c r="K52" s="3">
        <v>0</v>
      </c>
      <c r="P52" s="5" t="str">
        <f t="shared" si="0"/>
        <v>挖填平衡区</v>
      </c>
      <c r="Q52" s="5" t="s">
        <v>16</v>
      </c>
    </row>
    <row r="53" ht="21" customHeight="1" spans="1:17">
      <c r="A53" s="3">
        <v>51</v>
      </c>
      <c r="B53" s="3">
        <v>4461.74</v>
      </c>
      <c r="C53" s="4">
        <v>39.023</v>
      </c>
      <c r="D53" s="3">
        <v>1831.89</v>
      </c>
      <c r="E53" s="3">
        <v>2629.86</v>
      </c>
      <c r="F53" s="3">
        <v>143.9</v>
      </c>
      <c r="G53" s="3">
        <v>143.9</v>
      </c>
      <c r="H53" s="3">
        <v>0</v>
      </c>
      <c r="I53" s="3"/>
      <c r="J53" s="3">
        <v>0</v>
      </c>
      <c r="K53" s="3">
        <v>0</v>
      </c>
      <c r="P53" s="5" t="str">
        <f t="shared" si="0"/>
        <v>挖填平衡区</v>
      </c>
      <c r="Q53" s="5" t="s">
        <v>16</v>
      </c>
    </row>
    <row r="54" ht="21" customHeight="1" spans="1:17">
      <c r="A54" s="3">
        <v>52</v>
      </c>
      <c r="B54" s="3">
        <v>2693.57</v>
      </c>
      <c r="C54" s="4">
        <v>39.18</v>
      </c>
      <c r="D54" s="3">
        <v>1773.18</v>
      </c>
      <c r="E54" s="3">
        <v>920.37</v>
      </c>
      <c r="F54" s="3">
        <v>510.7</v>
      </c>
      <c r="G54" s="3">
        <v>122</v>
      </c>
      <c r="H54" s="3">
        <v>388.7</v>
      </c>
      <c r="I54" s="3" t="s">
        <v>21</v>
      </c>
      <c r="J54" s="3">
        <v>0</v>
      </c>
      <c r="K54" s="3">
        <v>0</v>
      </c>
      <c r="P54" s="5" t="str">
        <f t="shared" si="0"/>
        <v>挖方区</v>
      </c>
      <c r="Q54" s="5" t="s">
        <v>13</v>
      </c>
    </row>
    <row r="55" ht="21" customHeight="1" spans="1:17">
      <c r="A55" s="3">
        <v>53</v>
      </c>
      <c r="B55" s="3">
        <v>3481.65</v>
      </c>
      <c r="C55" s="4">
        <v>38.911</v>
      </c>
      <c r="D55" s="3">
        <v>934.26</v>
      </c>
      <c r="E55" s="3">
        <v>2547.42</v>
      </c>
      <c r="F55" s="3">
        <v>149.7</v>
      </c>
      <c r="G55" s="3">
        <v>149.7</v>
      </c>
      <c r="H55" s="3">
        <v>0</v>
      </c>
      <c r="I55" s="3"/>
      <c r="J55" s="3">
        <v>0</v>
      </c>
      <c r="K55" s="3">
        <v>0</v>
      </c>
      <c r="P55" s="5" t="str">
        <f t="shared" si="0"/>
        <v>挖填平衡区</v>
      </c>
      <c r="Q55" s="5" t="s">
        <v>16</v>
      </c>
    </row>
    <row r="56" ht="21" customHeight="1" spans="1:17">
      <c r="A56" s="3">
        <v>54</v>
      </c>
      <c r="B56" s="3">
        <v>1892.14</v>
      </c>
      <c r="C56" s="4">
        <v>39</v>
      </c>
      <c r="D56" s="3">
        <v>227.12</v>
      </c>
      <c r="E56" s="3">
        <v>1665.05</v>
      </c>
      <c r="F56" s="3">
        <v>22.8</v>
      </c>
      <c r="G56" s="3">
        <v>94.5</v>
      </c>
      <c r="H56" s="3">
        <v>-71.7</v>
      </c>
      <c r="I56" s="3"/>
      <c r="J56" s="3">
        <v>0</v>
      </c>
      <c r="K56" s="3">
        <v>0</v>
      </c>
      <c r="P56" s="5" t="str">
        <f t="shared" si="0"/>
        <v>填方区</v>
      </c>
      <c r="Q56" s="5" t="s">
        <v>14</v>
      </c>
    </row>
    <row r="57" ht="21" customHeight="1" spans="1:17">
      <c r="A57" s="3">
        <v>55</v>
      </c>
      <c r="B57" s="3">
        <v>1504.75</v>
      </c>
      <c r="C57" s="4">
        <v>38.849</v>
      </c>
      <c r="D57" s="3">
        <v>657.93</v>
      </c>
      <c r="E57" s="3">
        <v>846.8</v>
      </c>
      <c r="F57" s="3">
        <v>19.5</v>
      </c>
      <c r="G57" s="3">
        <v>19.5</v>
      </c>
      <c r="H57" s="3">
        <v>0</v>
      </c>
      <c r="I57" s="3"/>
      <c r="J57" s="3">
        <v>0</v>
      </c>
      <c r="K57" s="3">
        <v>0</v>
      </c>
      <c r="P57" s="5" t="str">
        <f t="shared" si="0"/>
        <v>挖填平衡区</v>
      </c>
      <c r="Q57" s="5" t="s">
        <v>16</v>
      </c>
    </row>
    <row r="58" ht="21" customHeight="1" spans="1:17">
      <c r="A58" s="3">
        <v>56</v>
      </c>
      <c r="B58" s="3">
        <v>2155.26</v>
      </c>
      <c r="C58" s="4">
        <v>39</v>
      </c>
      <c r="D58" s="3">
        <v>310.31</v>
      </c>
      <c r="E58" s="3">
        <v>1844.97</v>
      </c>
      <c r="F58" s="3">
        <v>63.1</v>
      </c>
      <c r="G58" s="3">
        <v>368</v>
      </c>
      <c r="H58" s="3">
        <v>-304.9</v>
      </c>
      <c r="I58" s="3"/>
      <c r="J58" s="3">
        <v>0</v>
      </c>
      <c r="K58" s="3">
        <v>0</v>
      </c>
      <c r="P58" s="5" t="str">
        <f t="shared" si="0"/>
        <v>填方区</v>
      </c>
      <c r="Q58" s="5" t="s">
        <v>14</v>
      </c>
    </row>
    <row r="59" ht="21" customHeight="1" spans="1:17">
      <c r="A59" s="3">
        <v>57</v>
      </c>
      <c r="B59" s="3">
        <v>3573.88</v>
      </c>
      <c r="C59" s="4">
        <v>38.969</v>
      </c>
      <c r="D59" s="3">
        <v>1535.84</v>
      </c>
      <c r="E59" s="3">
        <v>2038.05</v>
      </c>
      <c r="F59" s="3">
        <v>447.5</v>
      </c>
      <c r="G59" s="3">
        <v>447.5</v>
      </c>
      <c r="H59" s="3">
        <v>0</v>
      </c>
      <c r="I59" s="3"/>
      <c r="J59" s="3">
        <v>0</v>
      </c>
      <c r="K59" s="3">
        <v>0</v>
      </c>
      <c r="P59" s="5" t="str">
        <f t="shared" si="0"/>
        <v>挖填平衡区</v>
      </c>
      <c r="Q59" s="5" t="s">
        <v>16</v>
      </c>
    </row>
    <row r="60" ht="21" customHeight="1" spans="1:17">
      <c r="A60" s="3">
        <v>58</v>
      </c>
      <c r="B60" s="3">
        <v>3995.21</v>
      </c>
      <c r="C60" s="4">
        <v>38.846</v>
      </c>
      <c r="D60" s="3">
        <v>1507.37</v>
      </c>
      <c r="E60" s="3">
        <v>2487.88</v>
      </c>
      <c r="F60" s="3">
        <v>396.1</v>
      </c>
      <c r="G60" s="3">
        <v>396.1</v>
      </c>
      <c r="H60" s="3">
        <v>0</v>
      </c>
      <c r="I60" s="3"/>
      <c r="J60" s="3">
        <v>0</v>
      </c>
      <c r="K60" s="3">
        <v>0</v>
      </c>
      <c r="P60" s="5" t="str">
        <f t="shared" si="0"/>
        <v>挖填平衡区</v>
      </c>
      <c r="Q60" s="5" t="s">
        <v>16</v>
      </c>
    </row>
    <row r="61" ht="21" customHeight="1" spans="1:17">
      <c r="A61" s="3">
        <v>59</v>
      </c>
      <c r="B61" s="3">
        <v>4034.04</v>
      </c>
      <c r="C61" s="4">
        <v>38.803</v>
      </c>
      <c r="D61" s="3">
        <v>1824.26</v>
      </c>
      <c r="E61" s="3">
        <v>2209.8</v>
      </c>
      <c r="F61" s="3">
        <v>445.6</v>
      </c>
      <c r="G61" s="3">
        <v>445.6</v>
      </c>
      <c r="H61" s="3">
        <v>0</v>
      </c>
      <c r="I61" s="3"/>
      <c r="J61" s="3">
        <v>0</v>
      </c>
      <c r="K61" s="3">
        <v>0</v>
      </c>
      <c r="P61" s="5" t="str">
        <f t="shared" si="0"/>
        <v>挖填平衡区</v>
      </c>
      <c r="Q61" s="5" t="s">
        <v>16</v>
      </c>
    </row>
    <row r="62" ht="21" customHeight="1" spans="1:17">
      <c r="A62" s="3">
        <v>60</v>
      </c>
      <c r="B62" s="3">
        <v>3593.21</v>
      </c>
      <c r="C62" s="4">
        <v>38.79</v>
      </c>
      <c r="D62" s="3">
        <v>1878.27</v>
      </c>
      <c r="E62" s="3">
        <v>1714.9</v>
      </c>
      <c r="F62" s="3">
        <v>392.3</v>
      </c>
      <c r="G62" s="3">
        <v>392.3</v>
      </c>
      <c r="H62" s="3">
        <v>0</v>
      </c>
      <c r="I62" s="3"/>
      <c r="J62" s="3">
        <v>0</v>
      </c>
      <c r="K62" s="3">
        <v>0</v>
      </c>
      <c r="P62" s="5" t="str">
        <f t="shared" si="0"/>
        <v>挖填平衡区</v>
      </c>
      <c r="Q62" s="5" t="s">
        <v>16</v>
      </c>
    </row>
    <row r="63" ht="21" customHeight="1" spans="1:17">
      <c r="A63" s="3">
        <v>61</v>
      </c>
      <c r="B63" s="3">
        <v>3220.18</v>
      </c>
      <c r="C63" s="4">
        <v>38.525</v>
      </c>
      <c r="D63" s="3">
        <v>2334.42</v>
      </c>
      <c r="E63" s="3">
        <v>885.74</v>
      </c>
      <c r="F63" s="3">
        <v>376.2</v>
      </c>
      <c r="G63" s="3">
        <v>376.2</v>
      </c>
      <c r="H63" s="3">
        <v>0</v>
      </c>
      <c r="I63" s="3"/>
      <c r="J63" s="3">
        <v>0</v>
      </c>
      <c r="K63" s="3">
        <v>0</v>
      </c>
      <c r="P63" s="5" t="str">
        <f t="shared" si="0"/>
        <v>挖填平衡区</v>
      </c>
      <c r="Q63" s="5" t="s">
        <v>16</v>
      </c>
    </row>
    <row r="64" ht="21" customHeight="1" spans="1:17">
      <c r="A64" s="3">
        <v>62</v>
      </c>
      <c r="B64" s="3">
        <v>3076.48</v>
      </c>
      <c r="C64" s="4">
        <v>38.196</v>
      </c>
      <c r="D64" s="3">
        <v>2254.74</v>
      </c>
      <c r="E64" s="3">
        <v>821.73</v>
      </c>
      <c r="F64" s="3">
        <v>309.2</v>
      </c>
      <c r="G64" s="3">
        <v>309.2</v>
      </c>
      <c r="H64" s="3">
        <v>0</v>
      </c>
      <c r="I64" s="3"/>
      <c r="J64" s="3">
        <v>0</v>
      </c>
      <c r="K64" s="3">
        <v>0</v>
      </c>
      <c r="P64" s="5" t="str">
        <f t="shared" si="0"/>
        <v>挖填平衡区</v>
      </c>
      <c r="Q64" s="5" t="s">
        <v>16</v>
      </c>
    </row>
    <row r="65" ht="21" customHeight="1" spans="1:17">
      <c r="A65" s="3">
        <v>63</v>
      </c>
      <c r="B65" s="3">
        <v>2468.85</v>
      </c>
      <c r="C65" s="4">
        <v>35.324</v>
      </c>
      <c r="D65" s="3">
        <v>1002</v>
      </c>
      <c r="E65" s="3">
        <v>1466.84</v>
      </c>
      <c r="F65" s="3">
        <v>713</v>
      </c>
      <c r="G65" s="3">
        <v>713</v>
      </c>
      <c r="H65" s="3">
        <v>0</v>
      </c>
      <c r="I65" s="3"/>
      <c r="J65" s="3">
        <v>0</v>
      </c>
      <c r="K65" s="3">
        <v>0</v>
      </c>
      <c r="P65" s="5" t="str">
        <f t="shared" si="0"/>
        <v>挖填平衡区</v>
      </c>
      <c r="Q65" s="5" t="s">
        <v>16</v>
      </c>
    </row>
    <row r="66" ht="21" customHeight="1" spans="1:17">
      <c r="A66" s="3">
        <v>64</v>
      </c>
      <c r="B66" s="3">
        <v>2008.38</v>
      </c>
      <c r="C66" s="4">
        <v>35.381</v>
      </c>
      <c r="D66" s="3">
        <v>970.06</v>
      </c>
      <c r="E66" s="3">
        <v>1038.3</v>
      </c>
      <c r="F66" s="3">
        <v>434.5</v>
      </c>
      <c r="G66" s="3">
        <v>434.5</v>
      </c>
      <c r="H66" s="3">
        <v>0</v>
      </c>
      <c r="I66" s="3"/>
      <c r="J66" s="3">
        <v>0</v>
      </c>
      <c r="K66" s="3">
        <v>0</v>
      </c>
      <c r="P66" s="5" t="str">
        <f t="shared" si="0"/>
        <v>挖填平衡区</v>
      </c>
      <c r="Q66" s="5" t="s">
        <v>16</v>
      </c>
    </row>
    <row r="67" ht="21" customHeight="1" spans="1:17">
      <c r="A67" s="3">
        <v>65</v>
      </c>
      <c r="B67" s="3">
        <v>2407.39</v>
      </c>
      <c r="C67" s="4">
        <v>35.573</v>
      </c>
      <c r="D67" s="3">
        <v>1473.54</v>
      </c>
      <c r="E67" s="3">
        <v>933.86</v>
      </c>
      <c r="F67" s="3">
        <v>394.3</v>
      </c>
      <c r="G67" s="3">
        <v>394.3</v>
      </c>
      <c r="H67" s="3">
        <v>0</v>
      </c>
      <c r="I67" s="3"/>
      <c r="J67" s="3">
        <v>0</v>
      </c>
      <c r="K67" s="3">
        <v>0</v>
      </c>
      <c r="P67" s="5" t="str">
        <f t="shared" ref="P67:P77" si="1">IF(H67&gt;0,"挖方区",IF(H67=0,"挖填平衡区","填方区"))</f>
        <v>挖填平衡区</v>
      </c>
      <c r="Q67" s="5" t="s">
        <v>16</v>
      </c>
    </row>
    <row r="68" ht="21" customHeight="1" spans="1:17">
      <c r="A68" s="3">
        <v>66</v>
      </c>
      <c r="B68" s="3">
        <v>2438.82</v>
      </c>
      <c r="C68" s="4">
        <v>35.04</v>
      </c>
      <c r="D68" s="3">
        <v>1173.03</v>
      </c>
      <c r="E68" s="3">
        <v>1265.81</v>
      </c>
      <c r="F68" s="3">
        <v>897.1</v>
      </c>
      <c r="G68" s="3">
        <v>897.1</v>
      </c>
      <c r="H68" s="3">
        <v>0</v>
      </c>
      <c r="I68" s="3"/>
      <c r="J68" s="3">
        <v>2438.82</v>
      </c>
      <c r="K68" s="3">
        <v>731.6</v>
      </c>
      <c r="P68" s="5" t="str">
        <f t="shared" si="1"/>
        <v>挖填平衡区</v>
      </c>
      <c r="Q68" s="5" t="s">
        <v>16</v>
      </c>
    </row>
    <row r="69" ht="21" customHeight="1" spans="1:17">
      <c r="A69" s="3">
        <v>67</v>
      </c>
      <c r="B69" s="3">
        <v>2240.08</v>
      </c>
      <c r="C69" s="4">
        <v>34.226</v>
      </c>
      <c r="D69" s="3">
        <v>713.93</v>
      </c>
      <c r="E69" s="3">
        <v>1526.17</v>
      </c>
      <c r="F69" s="3">
        <v>241.7</v>
      </c>
      <c r="G69" s="3">
        <v>241.7</v>
      </c>
      <c r="H69" s="3">
        <v>0</v>
      </c>
      <c r="I69" s="3"/>
      <c r="J69" s="3">
        <v>0</v>
      </c>
      <c r="K69" s="3">
        <v>0</v>
      </c>
      <c r="P69" s="5" t="str">
        <f t="shared" si="1"/>
        <v>挖填平衡区</v>
      </c>
      <c r="Q69" s="5" t="s">
        <v>16</v>
      </c>
    </row>
    <row r="70" ht="21" customHeight="1" spans="1:17">
      <c r="A70" s="3">
        <v>68</v>
      </c>
      <c r="B70" s="3">
        <v>2424.83</v>
      </c>
      <c r="C70" s="4">
        <v>40.14</v>
      </c>
      <c r="D70" s="3">
        <v>1396.03</v>
      </c>
      <c r="E70" s="3">
        <v>1028.81</v>
      </c>
      <c r="F70" s="3">
        <v>228.3</v>
      </c>
      <c r="G70" s="3">
        <v>228.3</v>
      </c>
      <c r="H70" s="3">
        <v>0</v>
      </c>
      <c r="I70" s="3"/>
      <c r="J70" s="3">
        <v>0</v>
      </c>
      <c r="K70" s="3">
        <v>0</v>
      </c>
      <c r="M70" t="s">
        <v>22</v>
      </c>
      <c r="N70">
        <f>G78-N71</f>
        <v>42648.6</v>
      </c>
      <c r="P70" s="5" t="str">
        <f t="shared" si="1"/>
        <v>挖填平衡区</v>
      </c>
      <c r="Q70" s="5" t="s">
        <v>16</v>
      </c>
    </row>
    <row r="71" ht="21" customHeight="1" spans="1:17">
      <c r="A71" s="3">
        <v>69</v>
      </c>
      <c r="B71" s="3">
        <v>2202.12</v>
      </c>
      <c r="C71" s="4">
        <v>40.03</v>
      </c>
      <c r="D71" s="3">
        <v>994.98</v>
      </c>
      <c r="E71" s="3">
        <v>1207.14</v>
      </c>
      <c r="F71" s="3">
        <v>160.6</v>
      </c>
      <c r="G71" s="3">
        <v>160.6</v>
      </c>
      <c r="H71" s="3">
        <v>0</v>
      </c>
      <c r="I71" s="3"/>
      <c r="J71" s="3">
        <v>0</v>
      </c>
      <c r="K71" s="3">
        <v>0</v>
      </c>
      <c r="M71" t="s">
        <v>23</v>
      </c>
      <c r="N71">
        <f>-(H5+H4+H14+H16+H18+H31+H45+H56+H58)</f>
        <v>4445.9</v>
      </c>
      <c r="P71" s="5" t="str">
        <f t="shared" si="1"/>
        <v>挖填平衡区</v>
      </c>
      <c r="Q71" s="5" t="s">
        <v>16</v>
      </c>
    </row>
    <row r="72" ht="21" customHeight="1" spans="1:17">
      <c r="A72" s="3">
        <v>70</v>
      </c>
      <c r="B72" s="3">
        <v>3534.31</v>
      </c>
      <c r="C72" s="4">
        <v>39.758</v>
      </c>
      <c r="D72" s="3">
        <v>1617.71</v>
      </c>
      <c r="E72" s="3">
        <v>1916.56</v>
      </c>
      <c r="F72" s="3">
        <v>211.6</v>
      </c>
      <c r="G72" s="3">
        <v>211.6</v>
      </c>
      <c r="H72" s="3">
        <v>0</v>
      </c>
      <c r="I72" s="3"/>
      <c r="J72" s="3">
        <v>0</v>
      </c>
      <c r="K72" s="3">
        <v>0</v>
      </c>
      <c r="M72" t="s">
        <v>24</v>
      </c>
      <c r="N72">
        <f>K78</f>
        <v>16857.2</v>
      </c>
      <c r="P72" s="5" t="str">
        <f t="shared" si="1"/>
        <v>挖填平衡区</v>
      </c>
      <c r="Q72" s="5" t="s">
        <v>16</v>
      </c>
    </row>
    <row r="73" ht="21" customHeight="1" spans="1:17">
      <c r="A73" s="3">
        <v>71</v>
      </c>
      <c r="B73" s="3">
        <v>2318.7</v>
      </c>
      <c r="C73" s="4">
        <v>39.852</v>
      </c>
      <c r="D73" s="3">
        <v>1133.77</v>
      </c>
      <c r="E73" s="3">
        <v>1184.92</v>
      </c>
      <c r="F73" s="3">
        <v>185.3</v>
      </c>
      <c r="G73" s="3">
        <v>185.3</v>
      </c>
      <c r="H73" s="3">
        <v>0</v>
      </c>
      <c r="I73" s="3"/>
      <c r="J73" s="3">
        <v>0</v>
      </c>
      <c r="K73" s="3">
        <v>0</v>
      </c>
      <c r="M73" t="s">
        <v>25</v>
      </c>
      <c r="P73" s="5" t="str">
        <f t="shared" si="1"/>
        <v>挖填平衡区</v>
      </c>
      <c r="Q73" s="5" t="s">
        <v>16</v>
      </c>
    </row>
    <row r="74" ht="21" customHeight="1" spans="1:17">
      <c r="A74" s="3">
        <v>72</v>
      </c>
      <c r="B74" s="3">
        <v>2029.61</v>
      </c>
      <c r="C74" s="4">
        <v>38.507</v>
      </c>
      <c r="D74" s="3">
        <v>995.61</v>
      </c>
      <c r="E74" s="3">
        <v>1031.91</v>
      </c>
      <c r="F74" s="3">
        <v>822.2</v>
      </c>
      <c r="G74" s="3">
        <v>822.2</v>
      </c>
      <c r="H74" s="3">
        <v>0</v>
      </c>
      <c r="I74" s="3"/>
      <c r="J74" s="3">
        <v>2029.61</v>
      </c>
      <c r="K74" s="3">
        <v>608.9</v>
      </c>
      <c r="M74" t="s">
        <v>26</v>
      </c>
      <c r="N74" s="8">
        <f>B78/10000</f>
        <v>23.829108</v>
      </c>
      <c r="P74" s="5" t="str">
        <f t="shared" si="1"/>
        <v>挖填平衡区</v>
      </c>
      <c r="Q74" s="5" t="s">
        <v>16</v>
      </c>
    </row>
    <row r="75" ht="21" customHeight="1" spans="1:17">
      <c r="A75" s="3">
        <v>73</v>
      </c>
      <c r="B75" s="3">
        <v>3517.05</v>
      </c>
      <c r="C75" s="4">
        <v>39.598</v>
      </c>
      <c r="D75" s="3">
        <v>1317.04</v>
      </c>
      <c r="E75" s="3">
        <v>2199.94</v>
      </c>
      <c r="F75" s="3">
        <v>131.1</v>
      </c>
      <c r="G75" s="3">
        <v>131.1</v>
      </c>
      <c r="H75" s="3">
        <v>0</v>
      </c>
      <c r="I75" s="3"/>
      <c r="J75" s="3">
        <v>0</v>
      </c>
      <c r="K75" s="3">
        <v>0</v>
      </c>
      <c r="P75" s="5" t="str">
        <f t="shared" si="1"/>
        <v>挖填平衡区</v>
      </c>
      <c r="Q75" s="5" t="s">
        <v>16</v>
      </c>
    </row>
    <row r="76" ht="21" customHeight="1" spans="1:17">
      <c r="A76" s="3">
        <v>74</v>
      </c>
      <c r="B76" s="3">
        <v>4103.23</v>
      </c>
      <c r="C76" s="4">
        <v>38.69</v>
      </c>
      <c r="D76" s="3">
        <v>2270.19</v>
      </c>
      <c r="E76" s="3">
        <v>1833.06</v>
      </c>
      <c r="F76" s="3">
        <v>1477.5</v>
      </c>
      <c r="G76" s="3">
        <v>1477.5</v>
      </c>
      <c r="H76" s="3">
        <v>0</v>
      </c>
      <c r="I76" s="3"/>
      <c r="J76" s="3">
        <v>4103.23</v>
      </c>
      <c r="K76" s="3">
        <v>1231</v>
      </c>
      <c r="P76" s="5" t="str">
        <f t="shared" si="1"/>
        <v>挖填平衡区</v>
      </c>
      <c r="Q76" s="5" t="s">
        <v>16</v>
      </c>
    </row>
    <row r="77" ht="21" customHeight="1" spans="1:17">
      <c r="A77" s="3">
        <v>75</v>
      </c>
      <c r="B77" s="3">
        <v>1440.32</v>
      </c>
      <c r="C77" s="4">
        <v>39.157</v>
      </c>
      <c r="D77" s="3">
        <v>1007.09</v>
      </c>
      <c r="E77" s="3">
        <v>433.2</v>
      </c>
      <c r="F77" s="3">
        <v>271.2</v>
      </c>
      <c r="G77" s="3">
        <v>271.2</v>
      </c>
      <c r="H77" s="3">
        <v>0</v>
      </c>
      <c r="I77" s="3"/>
      <c r="J77" s="3">
        <v>0</v>
      </c>
      <c r="K77" s="3">
        <v>0</v>
      </c>
      <c r="P77" s="5" t="str">
        <f t="shared" si="1"/>
        <v>挖填平衡区</v>
      </c>
      <c r="Q77" s="5" t="s">
        <v>16</v>
      </c>
    </row>
    <row r="78" ht="20.25" spans="1:11">
      <c r="A78" s="6" t="s">
        <v>27</v>
      </c>
      <c r="B78" s="6">
        <f t="shared" ref="B78:H78" si="2">SUM(B3:B77)</f>
        <v>238291.08</v>
      </c>
      <c r="C78" s="7"/>
      <c r="D78" s="6">
        <f t="shared" si="2"/>
        <v>117953.09</v>
      </c>
      <c r="E78" s="6">
        <f t="shared" si="2"/>
        <v>120333.09</v>
      </c>
      <c r="F78" s="6">
        <f t="shared" si="2"/>
        <v>47373.6</v>
      </c>
      <c r="G78" s="6">
        <f t="shared" si="2"/>
        <v>47094.5</v>
      </c>
      <c r="H78" s="6">
        <f t="shared" si="2"/>
        <v>279.099999999999</v>
      </c>
      <c r="I78" s="6"/>
      <c r="J78" s="6">
        <f>SUM(J3:J77)</f>
        <v>56190.86</v>
      </c>
      <c r="K78" s="6">
        <f>SUM(K3:K77)</f>
        <v>16857.2</v>
      </c>
    </row>
  </sheetData>
  <mergeCells count="1">
    <mergeCell ref="A1:K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出表</vt:lpstr>
      <vt:lpstr>上图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2022-06-24T15:39:00Z</dcterms:created>
  <dcterms:modified xsi:type="dcterms:W3CDTF">2022-07-23T00:51:29Z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AEBE0FF120B04BC78ACE2FAEECDE861B</vt:lpwstr>
  </property>
  <property fmtid="{D5CDD505-2E9C-101B-9397-08002B2CF9AE}" pid="3" name="KSOProductBuildVer">
    <vt:lpwstr>2052-11.1.0.11830</vt:lpwstr>
  </property>
</Properties>
</file>